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 activeTab="1"/>
  </bookViews>
  <sheets>
    <sheet name="Grafikon1" sheetId="4" r:id="rId1"/>
    <sheet name="List1" sheetId="1" r:id="rId2"/>
    <sheet name="List2" sheetId="5" r:id="rId3"/>
  </sheets>
  <definedNames>
    <definedName name="_xlnm.Print_Area" localSheetId="1">List1!$A$1:$E$1197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2" i="1" l="1"/>
  <c r="D971" i="1" s="1"/>
  <c r="D970" i="1" s="1"/>
  <c r="D183" i="1"/>
  <c r="E183" i="1"/>
  <c r="P27" i="5"/>
  <c r="V12" i="5"/>
  <c r="U12" i="5"/>
  <c r="E189" i="1"/>
  <c r="T29" i="5"/>
  <c r="E172" i="1"/>
  <c r="E158" i="1"/>
  <c r="E157" i="1"/>
  <c r="E155" i="1"/>
  <c r="R12" i="5" l="1"/>
  <c r="M29" i="5"/>
  <c r="K23" i="5"/>
  <c r="P10" i="5"/>
  <c r="M13" i="5" l="1"/>
  <c r="K13" i="5"/>
  <c r="E1102" i="1"/>
  <c r="D72" i="1" l="1"/>
  <c r="E37" i="1" l="1"/>
  <c r="C37" i="1"/>
  <c r="C33" i="1"/>
  <c r="C31" i="1"/>
  <c r="C29" i="1"/>
  <c r="C183" i="1" l="1"/>
  <c r="D701" i="1"/>
  <c r="D700" i="1" s="1"/>
  <c r="D699" i="1" s="1"/>
  <c r="E700" i="1"/>
  <c r="E699" i="1" s="1"/>
  <c r="E698" i="1" s="1"/>
  <c r="C700" i="1"/>
  <c r="C699" i="1" s="1"/>
  <c r="C698" i="1" s="1"/>
  <c r="C697" i="1" s="1"/>
  <c r="D695" i="1"/>
  <c r="D694" i="1" s="1"/>
  <c r="D693" i="1" s="1"/>
  <c r="E694" i="1"/>
  <c r="E693" i="1" s="1"/>
  <c r="E692" i="1" s="1"/>
  <c r="C694" i="1"/>
  <c r="C693" i="1" s="1"/>
  <c r="C692" i="1" s="1"/>
  <c r="C691" i="1" s="1"/>
  <c r="D698" i="1" l="1"/>
  <c r="E697" i="1"/>
  <c r="D697" i="1" s="1"/>
  <c r="D692" i="1"/>
  <c r="E691" i="1"/>
  <c r="D691" i="1" s="1"/>
  <c r="D1182" i="1"/>
  <c r="D1181" i="1" s="1"/>
  <c r="D1180" i="1" s="1"/>
  <c r="D1179" i="1" s="1"/>
  <c r="D1178" i="1" s="1"/>
  <c r="D1177" i="1" s="1"/>
  <c r="E1181" i="1"/>
  <c r="C1181" i="1"/>
  <c r="D1175" i="1"/>
  <c r="D1174" i="1" s="1"/>
  <c r="D1173" i="1" s="1"/>
  <c r="D1172" i="1" s="1"/>
  <c r="D1171" i="1" s="1"/>
  <c r="D1170" i="1" s="1"/>
  <c r="E1174" i="1"/>
  <c r="E1173" i="1" s="1"/>
  <c r="E1172" i="1" s="1"/>
  <c r="E1171" i="1" s="1"/>
  <c r="E1170" i="1" s="1"/>
  <c r="C1174" i="1"/>
  <c r="C1173" i="1" s="1"/>
  <c r="C1172" i="1" s="1"/>
  <c r="C1171" i="1" s="1"/>
  <c r="C1170" i="1" s="1"/>
  <c r="D1168" i="1"/>
  <c r="D1167" i="1" s="1"/>
  <c r="D1166" i="1" s="1"/>
  <c r="D1165" i="1" s="1"/>
  <c r="E1167" i="1"/>
  <c r="E1166" i="1" s="1"/>
  <c r="E1165" i="1" s="1"/>
  <c r="C1167" i="1"/>
  <c r="C1166" i="1" s="1"/>
  <c r="C1165" i="1" s="1"/>
  <c r="D1164" i="1"/>
  <c r="D1163" i="1" s="1"/>
  <c r="D1162" i="1" s="1"/>
  <c r="D1161" i="1" s="1"/>
  <c r="E1163" i="1"/>
  <c r="E1162" i="1" s="1"/>
  <c r="E1161" i="1" s="1"/>
  <c r="C1163" i="1"/>
  <c r="C1162" i="1" s="1"/>
  <c r="C1161" i="1" s="1"/>
  <c r="C1180" i="1" l="1"/>
  <c r="C1179" i="1" s="1"/>
  <c r="C1178" i="1" s="1"/>
  <c r="C1177" i="1" s="1"/>
  <c r="C144" i="1"/>
  <c r="E1180" i="1"/>
  <c r="E1179" i="1" s="1"/>
  <c r="E1178" i="1" s="1"/>
  <c r="E1177" i="1" s="1"/>
  <c r="E144" i="1"/>
  <c r="C1158" i="1"/>
  <c r="D1160" i="1"/>
  <c r="D1159" i="1" s="1"/>
  <c r="D1158" i="1" s="1"/>
  <c r="E1160" i="1"/>
  <c r="E1159" i="1" s="1"/>
  <c r="E1158" i="1" s="1"/>
  <c r="E95" i="1"/>
  <c r="D97" i="1"/>
  <c r="D294" i="1"/>
  <c r="D293" i="1" s="1"/>
  <c r="D292" i="1" s="1"/>
  <c r="D291" i="1" s="1"/>
  <c r="D298" i="1"/>
  <c r="D297" i="1" s="1"/>
  <c r="D296" i="1" s="1"/>
  <c r="D295" i="1" s="1"/>
  <c r="E293" i="1"/>
  <c r="E292" i="1" s="1"/>
  <c r="E291" i="1" s="1"/>
  <c r="E297" i="1"/>
  <c r="C293" i="1"/>
  <c r="C292" i="1" s="1"/>
  <c r="C291" i="1" s="1"/>
  <c r="C297" i="1"/>
  <c r="C296" i="1" s="1"/>
  <c r="C295" i="1" s="1"/>
  <c r="E296" i="1" l="1"/>
  <c r="E295" i="1" s="1"/>
  <c r="E214" i="1"/>
  <c r="C290" i="1"/>
  <c r="C289" i="1" s="1"/>
  <c r="E290" i="1"/>
  <c r="C157" i="1"/>
  <c r="E289" i="1" l="1"/>
  <c r="D290" i="1"/>
  <c r="D289" i="1" s="1"/>
  <c r="E220" i="1" l="1"/>
  <c r="C364" i="1" l="1"/>
  <c r="E972" i="1" l="1"/>
  <c r="E971" i="1" s="1"/>
  <c r="C972" i="1"/>
  <c r="C971" i="1" s="1"/>
  <c r="C970" i="1" s="1"/>
  <c r="D1002" i="1"/>
  <c r="E1001" i="1"/>
  <c r="E1000" i="1" s="1"/>
  <c r="E999" i="1" s="1"/>
  <c r="E998" i="1" s="1"/>
  <c r="C1001" i="1"/>
  <c r="D1001" i="1" l="1"/>
  <c r="E970" i="1"/>
  <c r="C1000" i="1"/>
  <c r="E997" i="1"/>
  <c r="C233" i="1"/>
  <c r="C223" i="1"/>
  <c r="C999" i="1" l="1"/>
  <c r="D1000" i="1"/>
  <c r="C998" i="1" l="1"/>
  <c r="D999" i="1"/>
  <c r="C997" i="1" l="1"/>
  <c r="D997" i="1" s="1"/>
  <c r="D998" i="1"/>
  <c r="D86" i="1"/>
  <c r="D85" i="1"/>
  <c r="D90" i="1"/>
  <c r="D89" i="1"/>
  <c r="D88" i="1"/>
  <c r="D92" i="1"/>
  <c r="D94" i="1"/>
  <c r="D98" i="1"/>
  <c r="D99" i="1"/>
  <c r="D100" i="1"/>
  <c r="D101" i="1"/>
  <c r="D102" i="1"/>
  <c r="D103" i="1"/>
  <c r="D60" i="1"/>
  <c r="D61" i="1"/>
  <c r="D62" i="1"/>
  <c r="D64" i="1"/>
  <c r="D65" i="1"/>
  <c r="D70" i="1"/>
  <c r="D71" i="1"/>
  <c r="D73" i="1"/>
  <c r="D74" i="1"/>
  <c r="D75" i="1"/>
  <c r="E63" i="1"/>
  <c r="C59" i="1"/>
  <c r="D81" i="1"/>
  <c r="D84" i="1"/>
  <c r="D87" i="1"/>
  <c r="D93" i="1"/>
  <c r="D96" i="1"/>
  <c r="D104" i="1"/>
  <c r="D105" i="1"/>
  <c r="E83" i="1"/>
  <c r="E82" i="1" s="1"/>
  <c r="C83" i="1"/>
  <c r="C82" i="1" s="1"/>
  <c r="E746" i="1"/>
  <c r="D68" i="1" l="1"/>
  <c r="E68" i="1" s="1"/>
  <c r="D63" i="1"/>
  <c r="E59" i="1"/>
  <c r="D59" i="1" s="1"/>
  <c r="D83" i="1"/>
  <c r="D82" i="1" s="1"/>
  <c r="D1038" i="1"/>
  <c r="D108" i="1" l="1"/>
  <c r="D107" i="1" s="1"/>
  <c r="D106" i="1" s="1"/>
  <c r="D110" i="1"/>
  <c r="D114" i="1"/>
  <c r="D113" i="1" s="1"/>
  <c r="D112" i="1" s="1"/>
  <c r="D142" i="1"/>
  <c r="D157" i="1"/>
  <c r="D158" i="1"/>
  <c r="C181" i="1"/>
  <c r="E181" i="1"/>
  <c r="E180" i="1" s="1"/>
  <c r="E28" i="1" s="1"/>
  <c r="D182" i="1"/>
  <c r="D185" i="1"/>
  <c r="D189" i="1"/>
  <c r="D214" i="1"/>
  <c r="D217" i="1"/>
  <c r="D219" i="1"/>
  <c r="D218" i="1" s="1"/>
  <c r="D221" i="1"/>
  <c r="D220" i="1" s="1"/>
  <c r="D224" i="1"/>
  <c r="D225" i="1"/>
  <c r="D226" i="1"/>
  <c r="D227" i="1"/>
  <c r="D228" i="1"/>
  <c r="D229" i="1"/>
  <c r="D230" i="1"/>
  <c r="D231" i="1"/>
  <c r="D232" i="1"/>
  <c r="E223" i="1"/>
  <c r="E222" i="1" s="1"/>
  <c r="D234" i="1"/>
  <c r="D235" i="1"/>
  <c r="D236" i="1"/>
  <c r="D237" i="1"/>
  <c r="D238" i="1"/>
  <c r="D239" i="1"/>
  <c r="D240" i="1"/>
  <c r="D243" i="1"/>
  <c r="D242" i="1" s="1"/>
  <c r="D241" i="1" s="1"/>
  <c r="D247" i="1"/>
  <c r="D246" i="1" s="1"/>
  <c r="D245" i="1" s="1"/>
  <c r="D248" i="1"/>
  <c r="D249" i="1"/>
  <c r="D250" i="1"/>
  <c r="E242" i="1"/>
  <c r="E241" i="1" s="1"/>
  <c r="C242" i="1"/>
  <c r="C241" i="1" s="1"/>
  <c r="E246" i="1"/>
  <c r="E245" i="1" s="1"/>
  <c r="E244" i="1" s="1"/>
  <c r="C246" i="1"/>
  <c r="C245" i="1" s="1"/>
  <c r="C244" i="1" s="1"/>
  <c r="C153" i="1" s="1"/>
  <c r="D257" i="1"/>
  <c r="D256" i="1" l="1"/>
  <c r="D255" i="1" s="1"/>
  <c r="D254" i="1" s="1"/>
  <c r="D253" i="1" s="1"/>
  <c r="D252" i="1" s="1"/>
  <c r="E29" i="1"/>
  <c r="D29" i="1" s="1"/>
  <c r="D28" i="1"/>
  <c r="D111" i="1"/>
  <c r="D16" i="1"/>
  <c r="D17" i="1" s="1"/>
  <c r="D223" i="1"/>
  <c r="D180" i="1"/>
  <c r="D244" i="1"/>
  <c r="D216" i="1"/>
  <c r="C222" i="1"/>
  <c r="D233" i="1"/>
  <c r="D265" i="1"/>
  <c r="D266" i="1"/>
  <c r="D267" i="1"/>
  <c r="D269" i="1"/>
  <c r="D268" i="1" s="1"/>
  <c r="D272" i="1"/>
  <c r="D271" i="1" s="1"/>
  <c r="D270" i="1" s="1"/>
  <c r="E264" i="1"/>
  <c r="E271" i="1"/>
  <c r="E270" i="1" s="1"/>
  <c r="C271" i="1"/>
  <c r="C270" i="1" s="1"/>
  <c r="D279" i="1"/>
  <c r="D278" i="1" s="1"/>
  <c r="D277" i="1" s="1"/>
  <c r="D276" i="1" s="1"/>
  <c r="D275" i="1" s="1"/>
  <c r="D274" i="1" s="1"/>
  <c r="D287" i="1"/>
  <c r="D286" i="1"/>
  <c r="D285" i="1" s="1"/>
  <c r="D284" i="1" s="1"/>
  <c r="D283" i="1" s="1"/>
  <c r="D282" i="1" s="1"/>
  <c r="D281" i="1" s="1"/>
  <c r="D309" i="1"/>
  <c r="D308" i="1" s="1"/>
  <c r="D311" i="1"/>
  <c r="D312" i="1"/>
  <c r="D313" i="1"/>
  <c r="D314" i="1"/>
  <c r="D316" i="1"/>
  <c r="D315" i="1" s="1"/>
  <c r="E308" i="1"/>
  <c r="E122" i="1" s="1"/>
  <c r="E310" i="1"/>
  <c r="E315" i="1"/>
  <c r="C315" i="1"/>
  <c r="D319" i="1"/>
  <c r="D320" i="1"/>
  <c r="D321" i="1"/>
  <c r="D322" i="1"/>
  <c r="D323" i="1"/>
  <c r="D325" i="1"/>
  <c r="D326" i="1"/>
  <c r="D327" i="1"/>
  <c r="D328" i="1"/>
  <c r="D329" i="1"/>
  <c r="D330" i="1"/>
  <c r="D331" i="1"/>
  <c r="D333" i="1"/>
  <c r="D334" i="1"/>
  <c r="D335" i="1"/>
  <c r="D336" i="1"/>
  <c r="D337" i="1"/>
  <c r="D338" i="1"/>
  <c r="D339" i="1"/>
  <c r="D340" i="1"/>
  <c r="D341" i="1"/>
  <c r="D342" i="1"/>
  <c r="D343" i="1"/>
  <c r="D345" i="1"/>
  <c r="D346" i="1"/>
  <c r="D347" i="1"/>
  <c r="D348" i="1"/>
  <c r="D349" i="1"/>
  <c r="D350" i="1"/>
  <c r="D351" i="1"/>
  <c r="E318" i="1"/>
  <c r="C318" i="1"/>
  <c r="C332" i="1"/>
  <c r="D354" i="1"/>
  <c r="D355" i="1"/>
  <c r="D357" i="1"/>
  <c r="D356" i="1" s="1"/>
  <c r="D361" i="1"/>
  <c r="D360" i="1" s="1"/>
  <c r="D359" i="1" s="1"/>
  <c r="D363" i="1"/>
  <c r="D365" i="1"/>
  <c r="D366" i="1"/>
  <c r="D367" i="1"/>
  <c r="D368" i="1"/>
  <c r="D372" i="1"/>
  <c r="D373" i="1"/>
  <c r="D374" i="1"/>
  <c r="D376" i="1"/>
  <c r="D375" i="1" s="1"/>
  <c r="E356" i="1"/>
  <c r="E371" i="1"/>
  <c r="E370" i="1" s="1"/>
  <c r="E369" i="1" s="1"/>
  <c r="E375" i="1"/>
  <c r="E127" i="1" s="1"/>
  <c r="C356" i="1"/>
  <c r="C371" i="1"/>
  <c r="C370" i="1" s="1"/>
  <c r="C369" i="1" s="1"/>
  <c r="C375" i="1"/>
  <c r="D383" i="1"/>
  <c r="D384" i="1"/>
  <c r="D385" i="1"/>
  <c r="D393" i="1"/>
  <c r="D392" i="1" s="1"/>
  <c r="D391" i="1" s="1"/>
  <c r="D390" i="1" s="1"/>
  <c r="D389" i="1" s="1"/>
  <c r="D388" i="1" s="1"/>
  <c r="D394" i="1"/>
  <c r="D400" i="1"/>
  <c r="D399" i="1" s="1"/>
  <c r="D398" i="1" s="1"/>
  <c r="D397" i="1" s="1"/>
  <c r="D396" i="1" s="1"/>
  <c r="E399" i="1"/>
  <c r="E398" i="1" s="1"/>
  <c r="E397" i="1" s="1"/>
  <c r="E396" i="1" s="1"/>
  <c r="C399" i="1"/>
  <c r="C398" i="1" s="1"/>
  <c r="C397" i="1" s="1"/>
  <c r="C396" i="1" s="1"/>
  <c r="D407" i="1"/>
  <c r="D406" i="1" s="1"/>
  <c r="D405" i="1" s="1"/>
  <c r="D404" i="1" s="1"/>
  <c r="D403" i="1" s="1"/>
  <c r="D402" i="1" s="1"/>
  <c r="E406" i="1"/>
  <c r="E405" i="1" s="1"/>
  <c r="E404" i="1" s="1"/>
  <c r="E403" i="1" s="1"/>
  <c r="E402" i="1" s="1"/>
  <c r="C406" i="1"/>
  <c r="C405" i="1" s="1"/>
  <c r="C404" i="1" s="1"/>
  <c r="C403" i="1" s="1"/>
  <c r="C402" i="1" s="1"/>
  <c r="D414" i="1"/>
  <c r="D413" i="1" s="1"/>
  <c r="D412" i="1" s="1"/>
  <c r="D411" i="1" s="1"/>
  <c r="D410" i="1" s="1"/>
  <c r="D409" i="1" s="1"/>
  <c r="D415" i="1"/>
  <c r="E413" i="1"/>
  <c r="E412" i="1" s="1"/>
  <c r="E411" i="1" s="1"/>
  <c r="E410" i="1" s="1"/>
  <c r="E409" i="1" s="1"/>
  <c r="C413" i="1"/>
  <c r="C412" i="1" s="1"/>
  <c r="C411" i="1" s="1"/>
  <c r="C410" i="1" s="1"/>
  <c r="C409" i="1" s="1"/>
  <c r="D422" i="1"/>
  <c r="D421" i="1" s="1"/>
  <c r="D420" i="1" s="1"/>
  <c r="D419" i="1" s="1"/>
  <c r="D418" i="1" s="1"/>
  <c r="D426" i="1"/>
  <c r="D434" i="1"/>
  <c r="D433" i="1" s="1"/>
  <c r="D432" i="1" s="1"/>
  <c r="D439" i="1"/>
  <c r="D438" i="1" s="1"/>
  <c r="D437" i="1" s="1"/>
  <c r="D436" i="1" s="1"/>
  <c r="D435" i="1" s="1"/>
  <c r="E433" i="1"/>
  <c r="E438" i="1"/>
  <c r="E437" i="1" s="1"/>
  <c r="C433" i="1"/>
  <c r="C432" i="1" s="1"/>
  <c r="C438" i="1"/>
  <c r="C437" i="1" s="1"/>
  <c r="C436" i="1" s="1"/>
  <c r="C435" i="1" s="1"/>
  <c r="D446" i="1"/>
  <c r="D445" i="1" s="1"/>
  <c r="D444" i="1" s="1"/>
  <c r="D443" i="1" s="1"/>
  <c r="D450" i="1"/>
  <c r="D449" i="1" s="1"/>
  <c r="D448" i="1" s="1"/>
  <c r="D447" i="1" s="1"/>
  <c r="D457" i="1"/>
  <c r="D456" i="1" s="1"/>
  <c r="D455" i="1" s="1"/>
  <c r="D454" i="1" s="1"/>
  <c r="D461" i="1"/>
  <c r="D460" i="1" s="1"/>
  <c r="D459" i="1" s="1"/>
  <c r="D458" i="1" s="1"/>
  <c r="E456" i="1"/>
  <c r="E455" i="1" s="1"/>
  <c r="E454" i="1" s="1"/>
  <c r="E460" i="1"/>
  <c r="E459" i="1" s="1"/>
  <c r="E458" i="1" s="1"/>
  <c r="C456" i="1"/>
  <c r="C455" i="1" s="1"/>
  <c r="C454" i="1" s="1"/>
  <c r="C460" i="1"/>
  <c r="C459" i="1" s="1"/>
  <c r="C458" i="1" s="1"/>
  <c r="D468" i="1"/>
  <c r="D467" i="1" s="1"/>
  <c r="D466" i="1" s="1"/>
  <c r="D465" i="1" s="1"/>
  <c r="D472" i="1"/>
  <c r="D471" i="1" s="1"/>
  <c r="D470" i="1" s="1"/>
  <c r="D469" i="1" s="1"/>
  <c r="E471" i="1"/>
  <c r="E470" i="1" s="1"/>
  <c r="E469" i="1" s="1"/>
  <c r="C471" i="1"/>
  <c r="C470" i="1" s="1"/>
  <c r="C469" i="1" s="1"/>
  <c r="D479" i="1"/>
  <c r="D478" i="1" s="1"/>
  <c r="D477" i="1" s="1"/>
  <c r="D476" i="1" s="1"/>
  <c r="D483" i="1"/>
  <c r="D482" i="1" s="1"/>
  <c r="D481" i="1" s="1"/>
  <c r="D480" i="1" s="1"/>
  <c r="D490" i="1"/>
  <c r="D489" i="1" s="1"/>
  <c r="D488" i="1" s="1"/>
  <c r="D487" i="1" s="1"/>
  <c r="D486" i="1" s="1"/>
  <c r="D485" i="1" s="1"/>
  <c r="E489" i="1"/>
  <c r="E488" i="1" s="1"/>
  <c r="E487" i="1" s="1"/>
  <c r="E486" i="1" s="1"/>
  <c r="E485" i="1" s="1"/>
  <c r="C489" i="1"/>
  <c r="C488" i="1" s="1"/>
  <c r="C487" i="1" s="1"/>
  <c r="C486" i="1" s="1"/>
  <c r="C485" i="1" s="1"/>
  <c r="D497" i="1"/>
  <c r="D496" i="1" s="1"/>
  <c r="D495" i="1" s="1"/>
  <c r="D494" i="1" s="1"/>
  <c r="D493" i="1" s="1"/>
  <c r="D501" i="1"/>
  <c r="D500" i="1" s="1"/>
  <c r="D499" i="1" s="1"/>
  <c r="D498" i="1" s="1"/>
  <c r="D508" i="1"/>
  <c r="D507" i="1" s="1"/>
  <c r="D506" i="1" s="1"/>
  <c r="D505" i="1" s="1"/>
  <c r="D512" i="1"/>
  <c r="D511" i="1" s="1"/>
  <c r="D510" i="1" s="1"/>
  <c r="D509" i="1" s="1"/>
  <c r="D521" i="1"/>
  <c r="D520" i="1" s="1"/>
  <c r="D519" i="1" s="1"/>
  <c r="D518" i="1" s="1"/>
  <c r="D517" i="1" s="1"/>
  <c r="D526" i="1"/>
  <c r="D525" i="1" s="1"/>
  <c r="D524" i="1" s="1"/>
  <c r="D523" i="1" s="1"/>
  <c r="D522" i="1" s="1"/>
  <c r="E520" i="1"/>
  <c r="E525" i="1"/>
  <c r="C520" i="1"/>
  <c r="C525" i="1"/>
  <c r="C524" i="1" s="1"/>
  <c r="D532" i="1"/>
  <c r="D531" i="1" s="1"/>
  <c r="D530" i="1" s="1"/>
  <c r="D529" i="1" s="1"/>
  <c r="D528" i="1" s="1"/>
  <c r="E531" i="1"/>
  <c r="E530" i="1" s="1"/>
  <c r="E529" i="1" s="1"/>
  <c r="E528" i="1" s="1"/>
  <c r="C531" i="1"/>
  <c r="C530" i="1" s="1"/>
  <c r="C529" i="1" s="1"/>
  <c r="C528" i="1" s="1"/>
  <c r="D538" i="1"/>
  <c r="D537" i="1" s="1"/>
  <c r="E537" i="1"/>
  <c r="C537" i="1"/>
  <c r="C536" i="1" s="1"/>
  <c r="C535" i="1" s="1"/>
  <c r="C534" i="1" s="1"/>
  <c r="D544" i="1"/>
  <c r="D543" i="1" s="1"/>
  <c r="D542" i="1" s="1"/>
  <c r="D541" i="1" s="1"/>
  <c r="D540" i="1" s="1"/>
  <c r="E543" i="1"/>
  <c r="E542" i="1" s="1"/>
  <c r="E541" i="1" s="1"/>
  <c r="E540" i="1" s="1"/>
  <c r="C543" i="1"/>
  <c r="C542" i="1" s="1"/>
  <c r="C541" i="1" s="1"/>
  <c r="C540" i="1" s="1"/>
  <c r="D551" i="1"/>
  <c r="D550" i="1" s="1"/>
  <c r="D549" i="1" s="1"/>
  <c r="D548" i="1" s="1"/>
  <c r="D555" i="1"/>
  <c r="D554" i="1" s="1"/>
  <c r="D553" i="1" s="1"/>
  <c r="D552" i="1" s="1"/>
  <c r="D562" i="1"/>
  <c r="D561" i="1" s="1"/>
  <c r="D560" i="1" s="1"/>
  <c r="D559" i="1" s="1"/>
  <c r="D558" i="1" s="1"/>
  <c r="D557" i="1" s="1"/>
  <c r="E561" i="1"/>
  <c r="E560" i="1" s="1"/>
  <c r="E559" i="1" s="1"/>
  <c r="E558" i="1" s="1"/>
  <c r="E557" i="1" s="1"/>
  <c r="C561" i="1"/>
  <c r="C560" i="1" s="1"/>
  <c r="C559" i="1" s="1"/>
  <c r="C558" i="1" s="1"/>
  <c r="C557" i="1" s="1"/>
  <c r="D569" i="1"/>
  <c r="D568" i="1" s="1"/>
  <c r="D567" i="1" s="1"/>
  <c r="D566" i="1" s="1"/>
  <c r="D565" i="1" s="1"/>
  <c r="D564" i="1" s="1"/>
  <c r="E568" i="1"/>
  <c r="E567" i="1" s="1"/>
  <c r="E566" i="1" s="1"/>
  <c r="E565" i="1" s="1"/>
  <c r="E564" i="1" s="1"/>
  <c r="C568" i="1"/>
  <c r="C567" i="1" s="1"/>
  <c r="C566" i="1" s="1"/>
  <c r="C565" i="1" s="1"/>
  <c r="C564" i="1" s="1"/>
  <c r="D576" i="1"/>
  <c r="D575" i="1" s="1"/>
  <c r="D574" i="1" s="1"/>
  <c r="D573" i="1" s="1"/>
  <c r="D580" i="1"/>
  <c r="D579" i="1" s="1"/>
  <c r="D578" i="1" s="1"/>
  <c r="D577" i="1" s="1"/>
  <c r="E575" i="1"/>
  <c r="E574" i="1" s="1"/>
  <c r="E573" i="1" s="1"/>
  <c r="C575" i="1"/>
  <c r="C574" i="1" s="1"/>
  <c r="C573" i="1" s="1"/>
  <c r="D587" i="1"/>
  <c r="D586" i="1" s="1"/>
  <c r="D585" i="1" s="1"/>
  <c r="D584" i="1" s="1"/>
  <c r="D591" i="1"/>
  <c r="D590" i="1" s="1"/>
  <c r="D589" i="1" s="1"/>
  <c r="D588" i="1" s="1"/>
  <c r="D595" i="1"/>
  <c r="D594" i="1" s="1"/>
  <c r="D593" i="1" s="1"/>
  <c r="D592" i="1" s="1"/>
  <c r="D602" i="1"/>
  <c r="D601" i="1" s="1"/>
  <c r="D600" i="1" s="1"/>
  <c r="D599" i="1" s="1"/>
  <c r="D598" i="1" s="1"/>
  <c r="D597" i="1" s="1"/>
  <c r="E601" i="1"/>
  <c r="E600" i="1" s="1"/>
  <c r="E599" i="1" s="1"/>
  <c r="E598" i="1" s="1"/>
  <c r="E597" i="1" s="1"/>
  <c r="C601" i="1"/>
  <c r="C600" i="1" s="1"/>
  <c r="C599" i="1" s="1"/>
  <c r="C598" i="1" s="1"/>
  <c r="C597" i="1" s="1"/>
  <c r="D609" i="1"/>
  <c r="D608" i="1" s="1"/>
  <c r="D607" i="1" s="1"/>
  <c r="D606" i="1" s="1"/>
  <c r="D613" i="1"/>
  <c r="D612" i="1" s="1"/>
  <c r="D611" i="1" s="1"/>
  <c r="D610" i="1" s="1"/>
  <c r="D620" i="1"/>
  <c r="D619" i="1" s="1"/>
  <c r="D618" i="1" s="1"/>
  <c r="D617" i="1" s="1"/>
  <c r="D624" i="1"/>
  <c r="D623" i="1" s="1"/>
  <c r="D622" i="1" s="1"/>
  <c r="D621" i="1" s="1"/>
  <c r="D628" i="1"/>
  <c r="D627" i="1" s="1"/>
  <c r="D626" i="1" s="1"/>
  <c r="D625" i="1" s="1"/>
  <c r="D536" i="1" l="1"/>
  <c r="D535" i="1" s="1"/>
  <c r="D534" i="1" s="1"/>
  <c r="D425" i="1"/>
  <c r="D424" i="1" s="1"/>
  <c r="D423" i="1" s="1"/>
  <c r="D318" i="1"/>
  <c r="E436" i="1"/>
  <c r="E435" i="1" s="1"/>
  <c r="E168" i="1"/>
  <c r="D168" i="1" s="1"/>
  <c r="E170" i="1"/>
  <c r="E536" i="1"/>
  <c r="E535" i="1" s="1"/>
  <c r="E534" i="1" s="1"/>
  <c r="D264" i="1"/>
  <c r="E129" i="1"/>
  <c r="D431" i="1"/>
  <c r="D430" i="1" s="1"/>
  <c r="D429" i="1" s="1"/>
  <c r="D428" i="1" s="1"/>
  <c r="C452" i="1"/>
  <c r="C453" i="1"/>
  <c r="D382" i="1"/>
  <c r="D381" i="1" s="1"/>
  <c r="D380" i="1" s="1"/>
  <c r="D379" i="1" s="1"/>
  <c r="D378" i="1" s="1"/>
  <c r="D516" i="1"/>
  <c r="D515" i="1" s="1"/>
  <c r="D475" i="1"/>
  <c r="D474" i="1" s="1"/>
  <c r="D572" i="1"/>
  <c r="D571" i="1" s="1"/>
  <c r="D371" i="1"/>
  <c r="D370" i="1" s="1"/>
  <c r="D369" i="1" s="1"/>
  <c r="D605" i="1"/>
  <c r="D604" i="1" s="1"/>
  <c r="E307" i="1"/>
  <c r="D547" i="1"/>
  <c r="D546" i="1" s="1"/>
  <c r="D583" i="1"/>
  <c r="D504" i="1"/>
  <c r="D503" i="1" s="1"/>
  <c r="D310" i="1"/>
  <c r="D307" i="1" s="1"/>
  <c r="D324" i="1"/>
  <c r="D332" i="1"/>
  <c r="D344" i="1"/>
  <c r="D353" i="1"/>
  <c r="D352" i="1" s="1"/>
  <c r="D442" i="1"/>
  <c r="D441" i="1" s="1"/>
  <c r="E453" i="1"/>
  <c r="E452" i="1" s="1"/>
  <c r="D453" i="1"/>
  <c r="D452" i="1" s="1"/>
  <c r="D464" i="1"/>
  <c r="D463" i="1" s="1"/>
  <c r="D492" i="1"/>
  <c r="D616" i="1"/>
  <c r="D615" i="1" s="1"/>
  <c r="D658" i="1"/>
  <c r="D657" i="1" s="1"/>
  <c r="D656" i="1" s="1"/>
  <c r="D655" i="1" s="1"/>
  <c r="D654" i="1" s="1"/>
  <c r="D653" i="1" s="1"/>
  <c r="D652" i="1" s="1"/>
  <c r="E657" i="1"/>
  <c r="C657" i="1"/>
  <c r="C656" i="1" s="1"/>
  <c r="C655" i="1" s="1"/>
  <c r="D635" i="1"/>
  <c r="D634" i="1" s="1"/>
  <c r="D633" i="1" s="1"/>
  <c r="D632" i="1" s="1"/>
  <c r="D639" i="1"/>
  <c r="D638" i="1" s="1"/>
  <c r="D637" i="1" s="1"/>
  <c r="D636" i="1" s="1"/>
  <c r="E634" i="1"/>
  <c r="E633" i="1" s="1"/>
  <c r="E632" i="1" s="1"/>
  <c r="E638" i="1"/>
  <c r="E637" i="1" s="1"/>
  <c r="E636" i="1" s="1"/>
  <c r="C634" i="1"/>
  <c r="C633" i="1" s="1"/>
  <c r="C632" i="1" s="1"/>
  <c r="C638" i="1"/>
  <c r="C637" i="1" s="1"/>
  <c r="C636" i="1" s="1"/>
  <c r="D646" i="1"/>
  <c r="D645" i="1" s="1"/>
  <c r="D644" i="1" s="1"/>
  <c r="D650" i="1"/>
  <c r="D649" i="1" s="1"/>
  <c r="D648" i="1" s="1"/>
  <c r="D647" i="1" s="1"/>
  <c r="E645" i="1"/>
  <c r="E644" i="1" s="1"/>
  <c r="E649" i="1"/>
  <c r="E648" i="1" s="1"/>
  <c r="E647" i="1" s="1"/>
  <c r="C645" i="1"/>
  <c r="C644" i="1" s="1"/>
  <c r="C649" i="1"/>
  <c r="C648" i="1" s="1"/>
  <c r="C647" i="1" s="1"/>
  <c r="D664" i="1"/>
  <c r="D663" i="1" s="1"/>
  <c r="D662" i="1" s="1"/>
  <c r="D661" i="1" s="1"/>
  <c r="D660" i="1" s="1"/>
  <c r="E663" i="1"/>
  <c r="E662" i="1" s="1"/>
  <c r="E661" i="1" s="1"/>
  <c r="C663" i="1"/>
  <c r="D670" i="1"/>
  <c r="D669" i="1" s="1"/>
  <c r="D668" i="1" s="1"/>
  <c r="D667" i="1" s="1"/>
  <c r="D666" i="1" s="1"/>
  <c r="E669" i="1"/>
  <c r="E668" i="1" s="1"/>
  <c r="E667" i="1" s="1"/>
  <c r="E666" i="1" s="1"/>
  <c r="C669" i="1"/>
  <c r="C668" i="1" s="1"/>
  <c r="C667" i="1" s="1"/>
  <c r="C666" i="1" s="1"/>
  <c r="D676" i="1"/>
  <c r="D675" i="1" s="1"/>
  <c r="D674" i="1" s="1"/>
  <c r="D673" i="1" s="1"/>
  <c r="D672" i="1" s="1"/>
  <c r="E675" i="1"/>
  <c r="E674" i="1" s="1"/>
  <c r="E673" i="1" s="1"/>
  <c r="E672" i="1" s="1"/>
  <c r="C675" i="1"/>
  <c r="C674" i="1" s="1"/>
  <c r="C673" i="1" s="1"/>
  <c r="C672" i="1" s="1"/>
  <c r="D683" i="1"/>
  <c r="D682" i="1" s="1"/>
  <c r="D681" i="1" s="1"/>
  <c r="D680" i="1" s="1"/>
  <c r="D679" i="1" s="1"/>
  <c r="D678" i="1" s="1"/>
  <c r="D689" i="1"/>
  <c r="D688" i="1" s="1"/>
  <c r="D687" i="1" s="1"/>
  <c r="D686" i="1" s="1"/>
  <c r="D685" i="1" s="1"/>
  <c r="E688" i="1"/>
  <c r="E687" i="1" s="1"/>
  <c r="E686" i="1" s="1"/>
  <c r="E685" i="1" s="1"/>
  <c r="C688" i="1"/>
  <c r="C687" i="1" s="1"/>
  <c r="C686" i="1" s="1"/>
  <c r="C685" i="1" s="1"/>
  <c r="D710" i="1"/>
  <c r="D709" i="1" s="1"/>
  <c r="D712" i="1"/>
  <c r="D711" i="1" s="1"/>
  <c r="E709" i="1"/>
  <c r="E711" i="1"/>
  <c r="C709" i="1"/>
  <c r="C711" i="1"/>
  <c r="D720" i="1"/>
  <c r="D719" i="1" s="1"/>
  <c r="D722" i="1"/>
  <c r="D721" i="1" s="1"/>
  <c r="D730" i="1"/>
  <c r="D729" i="1" s="1"/>
  <c r="D728" i="1" s="1"/>
  <c r="D727" i="1" s="1"/>
  <c r="D726" i="1" s="1"/>
  <c r="D725" i="1" s="1"/>
  <c r="D724" i="1" s="1"/>
  <c r="D738" i="1"/>
  <c r="D739" i="1"/>
  <c r="D747" i="1"/>
  <c r="D748" i="1"/>
  <c r="D749" i="1"/>
  <c r="D751" i="1"/>
  <c r="D752" i="1"/>
  <c r="E750" i="1"/>
  <c r="C750" i="1"/>
  <c r="D759" i="1"/>
  <c r="D758" i="1" s="1"/>
  <c r="D757" i="1" s="1"/>
  <c r="D756" i="1" s="1"/>
  <c r="D755" i="1" s="1"/>
  <c r="D754" i="1" s="1"/>
  <c r="D766" i="1"/>
  <c r="D765" i="1" s="1"/>
  <c r="D764" i="1" s="1"/>
  <c r="D763" i="1" s="1"/>
  <c r="D762" i="1" s="1"/>
  <c r="D761" i="1" s="1"/>
  <c r="D773" i="1"/>
  <c r="D774" i="1"/>
  <c r="E772" i="1"/>
  <c r="C772" i="1"/>
  <c r="D781" i="1"/>
  <c r="D782" i="1"/>
  <c r="E780" i="1"/>
  <c r="C780" i="1"/>
  <c r="D790" i="1"/>
  <c r="D789" i="1" s="1"/>
  <c r="D788" i="1" s="1"/>
  <c r="D787" i="1" s="1"/>
  <c r="D786" i="1" s="1"/>
  <c r="D785" i="1" s="1"/>
  <c r="D784" i="1" s="1"/>
  <c r="E789" i="1"/>
  <c r="C789" i="1"/>
  <c r="D797" i="1"/>
  <c r="D798" i="1"/>
  <c r="D802" i="1"/>
  <c r="D803" i="1"/>
  <c r="E796" i="1"/>
  <c r="E801" i="1"/>
  <c r="C796" i="1"/>
  <c r="C795" i="1" s="1"/>
  <c r="C794" i="1" s="1"/>
  <c r="C801" i="1"/>
  <c r="D810" i="1"/>
  <c r="D811" i="1"/>
  <c r="D815" i="1"/>
  <c r="D816" i="1"/>
  <c r="E809" i="1"/>
  <c r="E814" i="1"/>
  <c r="C809" i="1"/>
  <c r="C814" i="1"/>
  <c r="D824" i="1"/>
  <c r="D823" i="1" s="1"/>
  <c r="D822" i="1" s="1"/>
  <c r="D821" i="1" s="1"/>
  <c r="D828" i="1"/>
  <c r="D827" i="1" s="1"/>
  <c r="D826" i="1" s="1"/>
  <c r="D825" i="1" s="1"/>
  <c r="D832" i="1"/>
  <c r="D831" i="1" s="1"/>
  <c r="D830" i="1" s="1"/>
  <c r="D829" i="1" s="1"/>
  <c r="D839" i="1"/>
  <c r="D838" i="1" s="1"/>
  <c r="D837" i="1" s="1"/>
  <c r="D836" i="1" s="1"/>
  <c r="D843" i="1"/>
  <c r="D842" i="1" s="1"/>
  <c r="D841" i="1" s="1"/>
  <c r="D840" i="1" s="1"/>
  <c r="E842" i="1"/>
  <c r="E841" i="1" s="1"/>
  <c r="E840" i="1" s="1"/>
  <c r="C838" i="1"/>
  <c r="C842" i="1"/>
  <c r="C841" i="1" s="1"/>
  <c r="C840" i="1" s="1"/>
  <c r="C850" i="1"/>
  <c r="D851" i="1"/>
  <c r="D855" i="1"/>
  <c r="D854" i="1" s="1"/>
  <c r="D853" i="1" s="1"/>
  <c r="D852" i="1" s="1"/>
  <c r="D862" i="1"/>
  <c r="D861" i="1" s="1"/>
  <c r="D860" i="1" s="1"/>
  <c r="D859" i="1" s="1"/>
  <c r="D858" i="1" s="1"/>
  <c r="D857" i="1" s="1"/>
  <c r="D870" i="1"/>
  <c r="D869" i="1" s="1"/>
  <c r="D868" i="1" s="1"/>
  <c r="D867" i="1" s="1"/>
  <c r="D874" i="1"/>
  <c r="D873" i="1" s="1"/>
  <c r="D872" i="1" s="1"/>
  <c r="D871" i="1" s="1"/>
  <c r="E869" i="1"/>
  <c r="E873" i="1"/>
  <c r="C869" i="1"/>
  <c r="C868" i="1" s="1"/>
  <c r="C867" i="1" s="1"/>
  <c r="C873" i="1"/>
  <c r="C881" i="1"/>
  <c r="C880" i="1" s="1"/>
  <c r="D951" i="1"/>
  <c r="D952" i="1"/>
  <c r="D953" i="1"/>
  <c r="D955" i="1"/>
  <c r="E950" i="1"/>
  <c r="E954" i="1"/>
  <c r="C954" i="1"/>
  <c r="D962" i="1"/>
  <c r="D963" i="1"/>
  <c r="E961" i="1"/>
  <c r="E965" i="1"/>
  <c r="C961" i="1"/>
  <c r="C965" i="1"/>
  <c r="C976" i="1"/>
  <c r="C975" i="1" s="1"/>
  <c r="C974" i="1" s="1"/>
  <c r="E980" i="1"/>
  <c r="C980" i="1"/>
  <c r="D884" i="1"/>
  <c r="D883" i="1" s="1"/>
  <c r="D891" i="1"/>
  <c r="D890" i="1" s="1"/>
  <c r="D889" i="1" s="1"/>
  <c r="D888" i="1" s="1"/>
  <c r="D887" i="1" s="1"/>
  <c r="D886" i="1" s="1"/>
  <c r="D899" i="1"/>
  <c r="D898" i="1" s="1"/>
  <c r="D897" i="1" s="1"/>
  <c r="D896" i="1" s="1"/>
  <c r="D895" i="1" s="1"/>
  <c r="D894" i="1" s="1"/>
  <c r="E898" i="1"/>
  <c r="C898" i="1"/>
  <c r="D906" i="1"/>
  <c r="D905" i="1" s="1"/>
  <c r="D904" i="1" s="1"/>
  <c r="D903" i="1" s="1"/>
  <c r="D902" i="1" s="1"/>
  <c r="D901" i="1" s="1"/>
  <c r="D914" i="1"/>
  <c r="D913" i="1" s="1"/>
  <c r="D912" i="1" s="1"/>
  <c r="D911" i="1" s="1"/>
  <c r="D910" i="1" s="1"/>
  <c r="D909" i="1" s="1"/>
  <c r="D921" i="1"/>
  <c r="D920" i="1" s="1"/>
  <c r="D919" i="1" s="1"/>
  <c r="D918" i="1" s="1"/>
  <c r="D917" i="1" s="1"/>
  <c r="D916" i="1" s="1"/>
  <c r="D929" i="1"/>
  <c r="D928" i="1" s="1"/>
  <c r="D927" i="1" s="1"/>
  <c r="D926" i="1" s="1"/>
  <c r="D925" i="1" s="1"/>
  <c r="D924" i="1" s="1"/>
  <c r="D923" i="1" s="1"/>
  <c r="D937" i="1"/>
  <c r="D936" i="1" s="1"/>
  <c r="D935" i="1" s="1"/>
  <c r="D934" i="1" s="1"/>
  <c r="D933" i="1" s="1"/>
  <c r="D944" i="1"/>
  <c r="D964" i="1"/>
  <c r="D966" i="1"/>
  <c r="D977" i="1"/>
  <c r="D976" i="1" s="1"/>
  <c r="D975" i="1" s="1"/>
  <c r="D974" i="1" s="1"/>
  <c r="D979" i="1"/>
  <c r="D981" i="1"/>
  <c r="D988" i="1"/>
  <c r="D987" i="1" s="1"/>
  <c r="D986" i="1" s="1"/>
  <c r="D985" i="1" s="1"/>
  <c r="D984" i="1" s="1"/>
  <c r="D983" i="1" s="1"/>
  <c r="D129" i="1" l="1"/>
  <c r="C631" i="1"/>
  <c r="D943" i="1"/>
  <c r="D942" i="1" s="1"/>
  <c r="D941" i="1" s="1"/>
  <c r="D940" i="1" s="1"/>
  <c r="D939" i="1" s="1"/>
  <c r="E660" i="1"/>
  <c r="C127" i="1"/>
  <c r="D127" i="1" s="1"/>
  <c r="C630" i="1"/>
  <c r="C662" i="1"/>
  <c r="C661" i="1" s="1"/>
  <c r="D317" i="1"/>
  <c r="D306" i="1" s="1"/>
  <c r="C960" i="1"/>
  <c r="C959" i="1" s="1"/>
  <c r="C958" i="1" s="1"/>
  <c r="C957" i="1" s="1"/>
  <c r="C643" i="1"/>
  <c r="C642" i="1" s="1"/>
  <c r="C641" i="1" s="1"/>
  <c r="D961" i="1"/>
  <c r="D960" i="1" s="1"/>
  <c r="D959" i="1" s="1"/>
  <c r="D958" i="1" s="1"/>
  <c r="D957" i="1" s="1"/>
  <c r="E949" i="1"/>
  <c r="E948" i="1" s="1"/>
  <c r="E947" i="1" s="1"/>
  <c r="E946" i="1" s="1"/>
  <c r="C708" i="1"/>
  <c r="D814" i="1"/>
  <c r="D813" i="1" s="1"/>
  <c r="D812" i="1" s="1"/>
  <c r="E708" i="1"/>
  <c r="D643" i="1"/>
  <c r="D642" i="1" s="1"/>
  <c r="D641" i="1" s="1"/>
  <c r="E643" i="1"/>
  <c r="E642" i="1" s="1"/>
  <c r="E641" i="1" s="1"/>
  <c r="E960" i="1"/>
  <c r="E959" i="1" s="1"/>
  <c r="E958" i="1" s="1"/>
  <c r="E957" i="1" s="1"/>
  <c r="E631" i="1"/>
  <c r="E630" i="1" s="1"/>
  <c r="D631" i="1"/>
  <c r="D630" i="1" s="1"/>
  <c r="D707" i="1"/>
  <c r="D706" i="1" s="1"/>
  <c r="D705" i="1" s="1"/>
  <c r="D704" i="1" s="1"/>
  <c r="D708" i="1"/>
  <c r="D718" i="1"/>
  <c r="D717" i="1" s="1"/>
  <c r="D716" i="1" s="1"/>
  <c r="D715" i="1" s="1"/>
  <c r="D714" i="1" s="1"/>
  <c r="D737" i="1"/>
  <c r="D736" i="1" s="1"/>
  <c r="D735" i="1" s="1"/>
  <c r="D734" i="1" s="1"/>
  <c r="D733" i="1" s="1"/>
  <c r="D732" i="1" s="1"/>
  <c r="D750" i="1"/>
  <c r="D746" i="1"/>
  <c r="D772" i="1"/>
  <c r="D771" i="1" s="1"/>
  <c r="D770" i="1" s="1"/>
  <c r="D769" i="1" s="1"/>
  <c r="D768" i="1" s="1"/>
  <c r="D780" i="1"/>
  <c r="D779" i="1" s="1"/>
  <c r="D778" i="1" s="1"/>
  <c r="D777" i="1" s="1"/>
  <c r="D776" i="1" s="1"/>
  <c r="D796" i="1"/>
  <c r="D795" i="1" s="1"/>
  <c r="D801" i="1"/>
  <c r="D800" i="1" s="1"/>
  <c r="D799" i="1" s="1"/>
  <c r="D809" i="1"/>
  <c r="D808" i="1" s="1"/>
  <c r="D807" i="1" s="1"/>
  <c r="D866" i="1"/>
  <c r="D865" i="1" s="1"/>
  <c r="D820" i="1"/>
  <c r="D819" i="1" s="1"/>
  <c r="D834" i="1"/>
  <c r="D835" i="1"/>
  <c r="C950" i="1"/>
  <c r="D908" i="1"/>
  <c r="D893" i="1"/>
  <c r="D995" i="1"/>
  <c r="D994" i="1" s="1"/>
  <c r="D993" i="1" s="1"/>
  <c r="D992" i="1" s="1"/>
  <c r="D991" i="1" s="1"/>
  <c r="D990" i="1" s="1"/>
  <c r="D1009" i="1"/>
  <c r="D1008" i="1" s="1"/>
  <c r="D1007" i="1" s="1"/>
  <c r="D1006" i="1" s="1"/>
  <c r="D1005" i="1" s="1"/>
  <c r="D1004" i="1" s="1"/>
  <c r="D1016" i="1"/>
  <c r="D1015" i="1" s="1"/>
  <c r="D1014" i="1" s="1"/>
  <c r="D1013" i="1" s="1"/>
  <c r="D1012" i="1" s="1"/>
  <c r="D1011" i="1" s="1"/>
  <c r="D1037" i="1"/>
  <c r="D1036" i="1" s="1"/>
  <c r="D1035" i="1" s="1"/>
  <c r="D1034" i="1" s="1"/>
  <c r="D1033" i="1" s="1"/>
  <c r="D1024" i="1"/>
  <c r="D1023" i="1" s="1"/>
  <c r="D1022" i="1" s="1"/>
  <c r="D1021" i="1" s="1"/>
  <c r="D1020" i="1" s="1"/>
  <c r="D1019" i="1" s="1"/>
  <c r="D1059" i="1"/>
  <c r="D1058" i="1" s="1"/>
  <c r="D1057" i="1" s="1"/>
  <c r="D1056" i="1" s="1"/>
  <c r="D1055" i="1" s="1"/>
  <c r="D1054" i="1" s="1"/>
  <c r="E1030" i="1"/>
  <c r="E1029" i="1" s="1"/>
  <c r="D1031" i="1"/>
  <c r="D1030" i="1" s="1"/>
  <c r="D1029" i="1" s="1"/>
  <c r="D1028" i="1" s="1"/>
  <c r="D1027" i="1" s="1"/>
  <c r="D1026" i="1" s="1"/>
  <c r="D1045" i="1"/>
  <c r="D1044" i="1" s="1"/>
  <c r="D1043" i="1" s="1"/>
  <c r="D1042" i="1" s="1"/>
  <c r="D1041" i="1" s="1"/>
  <c r="D1040" i="1" s="1"/>
  <c r="D1052" i="1"/>
  <c r="D1051" i="1" s="1"/>
  <c r="D1050" i="1" s="1"/>
  <c r="D1049" i="1" s="1"/>
  <c r="D1048" i="1" s="1"/>
  <c r="D1047" i="1" s="1"/>
  <c r="D1066" i="1"/>
  <c r="D1065" i="1" s="1"/>
  <c r="D1064" i="1" s="1"/>
  <c r="D1063" i="1" s="1"/>
  <c r="D1070" i="1"/>
  <c r="D1069" i="1" s="1"/>
  <c r="D1068" i="1" s="1"/>
  <c r="D1067" i="1" s="1"/>
  <c r="D1126" i="1"/>
  <c r="D1125" i="1" s="1"/>
  <c r="D1124" i="1" s="1"/>
  <c r="D1123" i="1" s="1"/>
  <c r="D1107" i="1"/>
  <c r="C1110" i="1"/>
  <c r="C1109" i="1" s="1"/>
  <c r="C1108" i="1" s="1"/>
  <c r="D1077" i="1"/>
  <c r="D1076" i="1" s="1"/>
  <c r="D1075" i="1" s="1"/>
  <c r="D1074" i="1" s="1"/>
  <c r="D1073" i="1" s="1"/>
  <c r="D1072" i="1" s="1"/>
  <c r="D1084" i="1"/>
  <c r="D1083" i="1" s="1"/>
  <c r="D1082" i="1" s="1"/>
  <c r="D1081" i="1" s="1"/>
  <c r="D1080" i="1" s="1"/>
  <c r="D1079" i="1" s="1"/>
  <c r="D1091" i="1"/>
  <c r="D1090" i="1" s="1"/>
  <c r="D1089" i="1" s="1"/>
  <c r="D1088" i="1" s="1"/>
  <c r="D1087" i="1" s="1"/>
  <c r="D1086" i="1" s="1"/>
  <c r="D1138" i="1"/>
  <c r="D1137" i="1" s="1"/>
  <c r="D1136" i="1" s="1"/>
  <c r="D1135" i="1" s="1"/>
  <c r="D1134" i="1" s="1"/>
  <c r="D1133" i="1" s="1"/>
  <c r="D1132" i="1" s="1"/>
  <c r="D1111" i="1"/>
  <c r="D1130" i="1"/>
  <c r="D1129" i="1" s="1"/>
  <c r="D1128" i="1" s="1"/>
  <c r="D1127" i="1" s="1"/>
  <c r="D1099" i="1"/>
  <c r="D1098" i="1" s="1"/>
  <c r="D1097" i="1" s="1"/>
  <c r="D1096" i="1" s="1"/>
  <c r="C1098" i="1"/>
  <c r="E1098" i="1"/>
  <c r="E148" i="1" s="1"/>
  <c r="D1118" i="1"/>
  <c r="D1117" i="1" s="1"/>
  <c r="D1116" i="1" s="1"/>
  <c r="D1115" i="1" s="1"/>
  <c r="D1114" i="1" s="1"/>
  <c r="D1113" i="1" s="1"/>
  <c r="E1118" i="1"/>
  <c r="E141" i="1" s="1"/>
  <c r="C1118" i="1"/>
  <c r="D1148" i="1"/>
  <c r="D1147" i="1" s="1"/>
  <c r="D1146" i="1" s="1"/>
  <c r="D1145" i="1" s="1"/>
  <c r="D1144" i="1" s="1"/>
  <c r="D1143" i="1" s="1"/>
  <c r="D1142" i="1" s="1"/>
  <c r="D1141" i="1" s="1"/>
  <c r="E1147" i="1"/>
  <c r="E138" i="1" s="1"/>
  <c r="E137" i="1" s="1"/>
  <c r="C1147" i="1"/>
  <c r="D1156" i="1"/>
  <c r="D1155" i="1" s="1"/>
  <c r="D1154" i="1" s="1"/>
  <c r="D1153" i="1" s="1"/>
  <c r="D1152" i="1" s="1"/>
  <c r="D1151" i="1" s="1"/>
  <c r="D1150" i="1" s="1"/>
  <c r="D155" i="1" l="1"/>
  <c r="D1106" i="1"/>
  <c r="D1105" i="1" s="1"/>
  <c r="D1104" i="1" s="1"/>
  <c r="D1103" i="1" s="1"/>
  <c r="D1102" i="1"/>
  <c r="E147" i="1"/>
  <c r="E140" i="1"/>
  <c r="D141" i="1"/>
  <c r="C660" i="1"/>
  <c r="C1097" i="1"/>
  <c r="C1096" i="1" s="1"/>
  <c r="C1095" i="1" s="1"/>
  <c r="C148" i="1"/>
  <c r="D148" i="1" s="1"/>
  <c r="D806" i="1"/>
  <c r="D805" i="1" s="1"/>
  <c r="D745" i="1"/>
  <c r="D744" i="1" s="1"/>
  <c r="D743" i="1" s="1"/>
  <c r="D742" i="1" s="1"/>
  <c r="D741" i="1" s="1"/>
  <c r="D794" i="1"/>
  <c r="D793" i="1" s="1"/>
  <c r="D792" i="1" s="1"/>
  <c r="D818" i="1"/>
  <c r="C949" i="1"/>
  <c r="D950" i="1"/>
  <c r="D1122" i="1"/>
  <c r="D1062" i="1"/>
  <c r="D1061" i="1" s="1"/>
  <c r="D1110" i="1"/>
  <c r="D1109" i="1" s="1"/>
  <c r="D1108" i="1" s="1"/>
  <c r="D1093" i="1"/>
  <c r="D1094" i="1" s="1"/>
  <c r="D1095" i="1"/>
  <c r="D1018" i="1" l="1"/>
  <c r="D703" i="1"/>
  <c r="C1093" i="1"/>
  <c r="C1094" i="1" s="1"/>
  <c r="C948" i="1"/>
  <c r="C947" i="1" s="1"/>
  <c r="C946" i="1" s="1"/>
  <c r="D949" i="1"/>
  <c r="D948" i="1" s="1"/>
  <c r="D947" i="1" s="1"/>
  <c r="D946" i="1" s="1"/>
  <c r="E1155" i="1"/>
  <c r="E1154" i="1" s="1"/>
  <c r="E1146" i="1"/>
  <c r="E1129" i="1"/>
  <c r="E1125" i="1"/>
  <c r="E1110" i="1"/>
  <c r="E1106" i="1"/>
  <c r="E1097" i="1"/>
  <c r="E1090" i="1"/>
  <c r="E1083" i="1"/>
  <c r="E1076" i="1"/>
  <c r="E1069" i="1"/>
  <c r="E1065" i="1"/>
  <c r="E1058" i="1"/>
  <c r="E1051" i="1"/>
  <c r="E1044" i="1"/>
  <c r="E1037" i="1"/>
  <c r="E1036" i="1" s="1"/>
  <c r="E1023" i="1"/>
  <c r="E1015" i="1"/>
  <c r="E1014" i="1" s="1"/>
  <c r="E1008" i="1"/>
  <c r="E994" i="1"/>
  <c r="E987" i="1"/>
  <c r="E145" i="1" s="1"/>
  <c r="E943" i="1"/>
  <c r="E936" i="1"/>
  <c r="E928" i="1"/>
  <c r="E920" i="1"/>
  <c r="E913" i="1"/>
  <c r="E905" i="1"/>
  <c r="E897" i="1"/>
  <c r="E890" i="1"/>
  <c r="E883" i="1"/>
  <c r="E861" i="1"/>
  <c r="E854" i="1"/>
  <c r="E850" i="1"/>
  <c r="D850" i="1" s="1"/>
  <c r="E838" i="1"/>
  <c r="E831" i="1"/>
  <c r="E827" i="1"/>
  <c r="E152" i="1" s="1"/>
  <c r="E823" i="1"/>
  <c r="E788" i="1"/>
  <c r="E771" i="1"/>
  <c r="E765" i="1"/>
  <c r="E758" i="1"/>
  <c r="E745" i="1"/>
  <c r="E737" i="1"/>
  <c r="E729" i="1"/>
  <c r="E721" i="1"/>
  <c r="E719" i="1"/>
  <c r="E707" i="1"/>
  <c r="E682" i="1"/>
  <c r="E681" i="1" s="1"/>
  <c r="E656" i="1"/>
  <c r="E627" i="1"/>
  <c r="E623" i="1"/>
  <c r="E619" i="1"/>
  <c r="E612" i="1"/>
  <c r="E608" i="1"/>
  <c r="E594" i="1"/>
  <c r="E590" i="1"/>
  <c r="E586" i="1"/>
  <c r="E579" i="1"/>
  <c r="E554" i="1"/>
  <c r="E550" i="1"/>
  <c r="E524" i="1"/>
  <c r="E519" i="1"/>
  <c r="E511" i="1"/>
  <c r="E507" i="1"/>
  <c r="E500" i="1"/>
  <c r="E496" i="1"/>
  <c r="E482" i="1"/>
  <c r="E478" i="1"/>
  <c r="E477" i="1" s="1"/>
  <c r="E467" i="1"/>
  <c r="E449" i="1"/>
  <c r="E445" i="1"/>
  <c r="E432" i="1"/>
  <c r="E425" i="1"/>
  <c r="E421" i="1"/>
  <c r="E392" i="1"/>
  <c r="E382" i="1"/>
  <c r="E120" i="1" s="1"/>
  <c r="E364" i="1"/>
  <c r="E171" i="1" s="1"/>
  <c r="E169" i="1" s="1"/>
  <c r="E360" i="1"/>
  <c r="E353" i="1"/>
  <c r="E352" i="1" s="1"/>
  <c r="E135" i="1" s="1"/>
  <c r="E344" i="1"/>
  <c r="E132" i="1" s="1"/>
  <c r="E332" i="1"/>
  <c r="E324" i="1"/>
  <c r="E285" i="1"/>
  <c r="E278" i="1"/>
  <c r="E256" i="1"/>
  <c r="E123" i="1"/>
  <c r="E188" i="1"/>
  <c r="E187" i="1" s="1"/>
  <c r="E30" i="1" s="1"/>
  <c r="E162" i="1"/>
  <c r="E156" i="1"/>
  <c r="E154" i="1" s="1"/>
  <c r="E113" i="1"/>
  <c r="E112" i="1" s="1"/>
  <c r="E16" i="1" s="1"/>
  <c r="E17" i="1" s="1"/>
  <c r="E107" i="1"/>
  <c r="E80" i="1"/>
  <c r="E67" i="1"/>
  <c r="E58" i="1"/>
  <c r="E153" i="1" l="1"/>
  <c r="D153" i="1" s="1"/>
  <c r="E165" i="1"/>
  <c r="E31" i="1"/>
  <c r="D30" i="1"/>
  <c r="D31" i="1" s="1"/>
  <c r="E32" i="1"/>
  <c r="E164" i="1"/>
  <c r="E143" i="1"/>
  <c r="E151" i="1"/>
  <c r="D151" i="1" s="1"/>
  <c r="D187" i="1"/>
  <c r="E186" i="1"/>
  <c r="E131" i="1"/>
  <c r="E130" i="1"/>
  <c r="E317" i="1"/>
  <c r="E306" i="1" s="1"/>
  <c r="E1105" i="1"/>
  <c r="E1104" i="1" s="1"/>
  <c r="E161" i="1"/>
  <c r="E159" i="1" s="1"/>
  <c r="D152" i="1"/>
  <c r="E263" i="1"/>
  <c r="E124" i="1"/>
  <c r="E121" i="1" s="1"/>
  <c r="E216" i="1"/>
  <c r="E764" i="1"/>
  <c r="E763" i="1" s="1"/>
  <c r="E935" i="1"/>
  <c r="E879" i="1"/>
  <c r="E878" i="1" s="1"/>
  <c r="E787" i="1"/>
  <c r="E808" i="1"/>
  <c r="E807" i="1" s="1"/>
  <c r="E889" i="1"/>
  <c r="E830" i="1"/>
  <c r="E284" i="1"/>
  <c r="E283" i="1" s="1"/>
  <c r="E359" i="1"/>
  <c r="E381" i="1"/>
  <c r="E380" i="1" s="1"/>
  <c r="E481" i="1"/>
  <c r="E277" i="1"/>
  <c r="E276" i="1" s="1"/>
  <c r="E275" i="1" s="1"/>
  <c r="E362" i="1"/>
  <c r="E163" i="1" s="1"/>
  <c r="E499" i="1"/>
  <c r="E578" i="1"/>
  <c r="E611" i="1"/>
  <c r="E622" i="1"/>
  <c r="E621" i="1" s="1"/>
  <c r="E822" i="1"/>
  <c r="E585" i="1"/>
  <c r="E607" i="1"/>
  <c r="E618" i="1"/>
  <c r="E826" i="1"/>
  <c r="E825" i="1" s="1"/>
  <c r="E993" i="1"/>
  <c r="E1109" i="1"/>
  <c r="E495" i="1"/>
  <c r="E553" i="1"/>
  <c r="E757" i="1"/>
  <c r="E91" i="1"/>
  <c r="E134" i="1"/>
  <c r="E133" i="1" s="1"/>
  <c r="E420" i="1"/>
  <c r="E444" i="1"/>
  <c r="E506" i="1"/>
  <c r="E518" i="1"/>
  <c r="E589" i="1"/>
  <c r="E655" i="1"/>
  <c r="E706" i="1"/>
  <c r="E718" i="1"/>
  <c r="E736" i="1"/>
  <c r="E927" i="1"/>
  <c r="E1050" i="1"/>
  <c r="E1075" i="1"/>
  <c r="E111" i="1"/>
  <c r="E728" i="1"/>
  <c r="E1043" i="1"/>
  <c r="E255" i="1"/>
  <c r="E424" i="1"/>
  <c r="E476" i="1"/>
  <c r="E523" i="1"/>
  <c r="E626" i="1"/>
  <c r="E779" i="1"/>
  <c r="E849" i="1"/>
  <c r="E868" i="1"/>
  <c r="E986" i="1"/>
  <c r="E391" i="1"/>
  <c r="E770" i="1"/>
  <c r="E813" i="1"/>
  <c r="E942" i="1"/>
  <c r="E79" i="1"/>
  <c r="E106" i="1"/>
  <c r="E431" i="1"/>
  <c r="E448" i="1"/>
  <c r="E466" i="1"/>
  <c r="E510" i="1"/>
  <c r="E549" i="1"/>
  <c r="E593" i="1"/>
  <c r="E680" i="1"/>
  <c r="E744" i="1"/>
  <c r="E912" i="1"/>
  <c r="E1035" i="1"/>
  <c r="E1064" i="1"/>
  <c r="E853" i="1"/>
  <c r="E860" i="1"/>
  <c r="E872" i="1"/>
  <c r="E904" i="1"/>
  <c r="E975" i="1"/>
  <c r="E1007" i="1"/>
  <c r="E1022" i="1"/>
  <c r="E1057" i="1"/>
  <c r="E1068" i="1"/>
  <c r="E1082" i="1"/>
  <c r="E1096" i="1"/>
  <c r="E1124" i="1"/>
  <c r="E837" i="1"/>
  <c r="E896" i="1"/>
  <c r="E919" i="1"/>
  <c r="E1013" i="1"/>
  <c r="E1128" i="1"/>
  <c r="E795" i="1"/>
  <c r="E794" i="1" s="1"/>
  <c r="E1089" i="1"/>
  <c r="E1145" i="1"/>
  <c r="E1153" i="1"/>
  <c r="E66" i="1"/>
  <c r="C872" i="1"/>
  <c r="C1155" i="1"/>
  <c r="C1154" i="1" s="1"/>
  <c r="C1153" i="1" s="1"/>
  <c r="C1152" i="1" s="1"/>
  <c r="D32" i="1" l="1"/>
  <c r="D33" i="1" s="1"/>
  <c r="E33" i="1"/>
  <c r="E125" i="1"/>
  <c r="E126" i="1"/>
  <c r="E119" i="1"/>
  <c r="E215" i="1"/>
  <c r="E213" i="1" s="1"/>
  <c r="E128" i="1"/>
  <c r="E118" i="1" s="1"/>
  <c r="E117" i="1" s="1"/>
  <c r="E57" i="1"/>
  <c r="E14" i="1" s="1"/>
  <c r="E18" i="1" s="1"/>
  <c r="C1151" i="1"/>
  <c r="C155" i="1"/>
  <c r="D222" i="1"/>
  <c r="E584" i="1"/>
  <c r="E160" i="1"/>
  <c r="E786" i="1"/>
  <c r="E934" i="1"/>
  <c r="E933" i="1" s="1"/>
  <c r="E932" i="1" s="1"/>
  <c r="E821" i="1"/>
  <c r="E888" i="1"/>
  <c r="E887" i="1" s="1"/>
  <c r="E577" i="1"/>
  <c r="E610" i="1"/>
  <c r="E358" i="1"/>
  <c r="E282" i="1"/>
  <c r="E281" i="1" s="1"/>
  <c r="E498" i="1"/>
  <c r="E829" i="1"/>
  <c r="E480" i="1"/>
  <c r="E992" i="1"/>
  <c r="E447" i="1"/>
  <c r="E606" i="1"/>
  <c r="E617" i="1"/>
  <c r="E1108" i="1"/>
  <c r="E895" i="1"/>
  <c r="E743" i="1"/>
  <c r="E941" i="1"/>
  <c r="E926" i="1"/>
  <c r="E735" i="1"/>
  <c r="E1081" i="1"/>
  <c r="E1056" i="1"/>
  <c r="E1006" i="1"/>
  <c r="E871" i="1"/>
  <c r="E679" i="1"/>
  <c r="E465" i="1"/>
  <c r="E464" i="1" s="1"/>
  <c r="E463" i="1" s="1"/>
  <c r="E430" i="1"/>
  <c r="E429" i="1" s="1"/>
  <c r="E428" i="1" s="1"/>
  <c r="E1028" i="1"/>
  <c r="E848" i="1"/>
  <c r="E778" i="1"/>
  <c r="E625" i="1"/>
  <c r="E379" i="1"/>
  <c r="E800" i="1"/>
  <c r="E654" i="1"/>
  <c r="E505" i="1"/>
  <c r="E419" i="1"/>
  <c r="E418" i="1" s="1"/>
  <c r="E756" i="1"/>
  <c r="E494" i="1"/>
  <c r="E769" i="1"/>
  <c r="E1127" i="1"/>
  <c r="E918" i="1"/>
  <c r="E877" i="1"/>
  <c r="E1123" i="1"/>
  <c r="E859" i="1"/>
  <c r="E1103" i="1"/>
  <c r="E1034" i="1"/>
  <c r="E548" i="1"/>
  <c r="E262" i="1"/>
  <c r="E812" i="1"/>
  <c r="E985" i="1"/>
  <c r="E867" i="1"/>
  <c r="E717" i="1"/>
  <c r="E1012" i="1"/>
  <c r="E836" i="1"/>
  <c r="E835" i="1" s="1"/>
  <c r="E834" i="1" s="1"/>
  <c r="E1095" i="1"/>
  <c r="E1093" i="1"/>
  <c r="E974" i="1"/>
  <c r="E969" i="1" s="1"/>
  <c r="E592" i="1"/>
  <c r="E390" i="1"/>
  <c r="E1042" i="1"/>
  <c r="E1074" i="1"/>
  <c r="E705" i="1"/>
  <c r="E1088" i="1"/>
  <c r="E1087" i="1" s="1"/>
  <c r="E1086" i="1" s="1"/>
  <c r="E1067" i="1"/>
  <c r="E1021" i="1"/>
  <c r="E903" i="1"/>
  <c r="E852" i="1"/>
  <c r="E1063" i="1"/>
  <c r="E911" i="1"/>
  <c r="E509" i="1"/>
  <c r="E762" i="1"/>
  <c r="E522" i="1"/>
  <c r="E423" i="1"/>
  <c r="E254" i="1"/>
  <c r="E727" i="1"/>
  <c r="E1049" i="1"/>
  <c r="E588" i="1"/>
  <c r="E517" i="1"/>
  <c r="E443" i="1"/>
  <c r="E552" i="1"/>
  <c r="E274" i="1"/>
  <c r="E1144" i="1"/>
  <c r="E1152" i="1"/>
  <c r="C871" i="1"/>
  <c r="E39" i="1" l="1"/>
  <c r="E40" i="1" s="1"/>
  <c r="E15" i="1"/>
  <c r="E19" i="1" s="1"/>
  <c r="E492" i="1"/>
  <c r="E493" i="1"/>
  <c r="E991" i="1"/>
  <c r="E990" i="1" s="1"/>
  <c r="E616" i="1"/>
  <c r="E516" i="1"/>
  <c r="E785" i="1"/>
  <c r="E583" i="1"/>
  <c r="E504" i="1"/>
  <c r="E503" i="1" s="1"/>
  <c r="E212" i="1"/>
  <c r="E572" i="1"/>
  <c r="E305" i="1"/>
  <c r="E304" i="1" s="1"/>
  <c r="E303" i="1" s="1"/>
  <c r="E820" i="1"/>
  <c r="E819" i="1" s="1"/>
  <c r="E818" i="1" s="1"/>
  <c r="E56" i="1"/>
  <c r="E475" i="1"/>
  <c r="E474" i="1" s="1"/>
  <c r="C866" i="1"/>
  <c r="E866" i="1"/>
  <c r="E806" i="1"/>
  <c r="E605" i="1"/>
  <c r="E1062" i="1"/>
  <c r="E1041" i="1"/>
  <c r="E858" i="1"/>
  <c r="E442" i="1"/>
  <c r="E1048" i="1"/>
  <c r="E726" i="1"/>
  <c r="E1020" i="1"/>
  <c r="E1011" i="1"/>
  <c r="E547" i="1"/>
  <c r="E1033" i="1"/>
  <c r="E768" i="1"/>
  <c r="E755" i="1"/>
  <c r="E799" i="1"/>
  <c r="E378" i="1"/>
  <c r="E167" i="1"/>
  <c r="E1027" i="1"/>
  <c r="E1055" i="1"/>
  <c r="E734" i="1"/>
  <c r="E940" i="1"/>
  <c r="E894" i="1"/>
  <c r="E146" i="1"/>
  <c r="E917" i="1"/>
  <c r="E761" i="1"/>
  <c r="E910" i="1"/>
  <c r="E847" i="1"/>
  <c r="E1073" i="1"/>
  <c r="E389" i="1"/>
  <c r="E166" i="1"/>
  <c r="E984" i="1"/>
  <c r="E653" i="1"/>
  <c r="E652" i="1" s="1"/>
  <c r="E253" i="1"/>
  <c r="E902" i="1"/>
  <c r="E704" i="1"/>
  <c r="E1122" i="1"/>
  <c r="E1094" i="1"/>
  <c r="E716" i="1"/>
  <c r="E261" i="1"/>
  <c r="E876" i="1"/>
  <c r="E777" i="1"/>
  <c r="E886" i="1"/>
  <c r="E678" i="1"/>
  <c r="E1005" i="1"/>
  <c r="E1080" i="1"/>
  <c r="E925" i="1"/>
  <c r="E742" i="1"/>
  <c r="E1143" i="1"/>
  <c r="E1151" i="1"/>
  <c r="C654" i="1"/>
  <c r="E302" i="1" l="1"/>
  <c r="E260" i="1"/>
  <c r="E784" i="1"/>
  <c r="E582" i="1"/>
  <c r="E571" i="1"/>
  <c r="E805" i="1"/>
  <c r="E793" i="1"/>
  <c r="E792" i="1" s="1"/>
  <c r="E604" i="1"/>
  <c r="E924" i="1"/>
  <c r="E1079" i="1"/>
  <c r="E211" i="1"/>
  <c r="E252" i="1"/>
  <c r="E388" i="1"/>
  <c r="E909" i="1"/>
  <c r="E733" i="1"/>
  <c r="E1026" i="1"/>
  <c r="E441" i="1"/>
  <c r="E1061" i="1"/>
  <c r="E1004" i="1"/>
  <c r="E546" i="1"/>
  <c r="E725" i="1"/>
  <c r="E968" i="1"/>
  <c r="E741" i="1"/>
  <c r="E776" i="1"/>
  <c r="E1121" i="1"/>
  <c r="E983" i="1"/>
  <c r="E1072" i="1"/>
  <c r="E846" i="1"/>
  <c r="E939" i="1"/>
  <c r="E1054" i="1"/>
  <c r="E1019" i="1"/>
  <c r="E1047" i="1"/>
  <c r="E1040" i="1"/>
  <c r="E515" i="1"/>
  <c r="E916" i="1"/>
  <c r="E715" i="1"/>
  <c r="E714" i="1" s="1"/>
  <c r="E901" i="1"/>
  <c r="E615" i="1"/>
  <c r="E754" i="1"/>
  <c r="E865" i="1"/>
  <c r="E864" i="1" s="1"/>
  <c r="E857" i="1"/>
  <c r="E1142" i="1"/>
  <c r="C653" i="1"/>
  <c r="C95" i="1"/>
  <c r="C80" i="1"/>
  <c r="C67" i="1"/>
  <c r="C58" i="1"/>
  <c r="D58" i="1" s="1"/>
  <c r="E514" i="1" l="1"/>
  <c r="E931" i="1"/>
  <c r="E387" i="1"/>
  <c r="E1018" i="1"/>
  <c r="D80" i="1"/>
  <c r="C79" i="1"/>
  <c r="C66" i="1"/>
  <c r="D66" i="1" s="1"/>
  <c r="D67" i="1"/>
  <c r="C91" i="1"/>
  <c r="D95" i="1"/>
  <c r="E259" i="1"/>
  <c r="E210" i="1" s="1"/>
  <c r="E22" i="1"/>
  <c r="E23" i="1" s="1"/>
  <c r="E724" i="1"/>
  <c r="E908" i="1"/>
  <c r="E732" i="1"/>
  <c r="E893" i="1"/>
  <c r="E845" i="1"/>
  <c r="E923" i="1"/>
  <c r="E1141" i="1"/>
  <c r="C652" i="1"/>
  <c r="E703" i="1" l="1"/>
  <c r="D91" i="1"/>
  <c r="D79" i="1"/>
  <c r="E209" i="1" l="1"/>
  <c r="C107" i="1"/>
  <c r="C147" i="1" l="1"/>
  <c r="E208" i="1"/>
  <c r="E199" i="1" s="1"/>
  <c r="D147" i="1" l="1"/>
  <c r="E207" i="1"/>
  <c r="E200" i="1" s="1"/>
  <c r="C156" i="1"/>
  <c r="C154" i="1" s="1"/>
  <c r="C162" i="1"/>
  <c r="D162" i="1" s="1"/>
  <c r="D161" i="1" s="1"/>
  <c r="D160" i="1" s="1"/>
  <c r="D156" i="1" l="1"/>
  <c r="D154" i="1" s="1"/>
  <c r="C161" i="1"/>
  <c r="C160" i="1" s="1"/>
  <c r="C467" i="1" l="1"/>
  <c r="C466" i="1" l="1"/>
  <c r="C682" i="1"/>
  <c r="C511" i="1"/>
  <c r="C507" i="1"/>
  <c r="C506" i="1" s="1"/>
  <c r="C500" i="1"/>
  <c r="C496" i="1"/>
  <c r="C623" i="1"/>
  <c r="C707" i="1"/>
  <c r="C854" i="1"/>
  <c r="C425" i="1"/>
  <c r="C706" i="1" l="1"/>
  <c r="C853" i="1"/>
  <c r="C510" i="1"/>
  <c r="C509" i="1" s="1"/>
  <c r="C465" i="1"/>
  <c r="C495" i="1"/>
  <c r="C424" i="1"/>
  <c r="C622" i="1"/>
  <c r="C499" i="1"/>
  <c r="C681" i="1"/>
  <c r="C464" i="1" l="1"/>
  <c r="C463" i="1"/>
  <c r="C505" i="1"/>
  <c r="C504" i="1" s="1"/>
  <c r="C503" i="1" s="1"/>
  <c r="C705" i="1"/>
  <c r="C621" i="1"/>
  <c r="C494" i="1"/>
  <c r="C423" i="1"/>
  <c r="C172" i="1" s="1"/>
  <c r="C680" i="1"/>
  <c r="C498" i="1"/>
  <c r="C852" i="1"/>
  <c r="C831" i="1"/>
  <c r="C493" i="1" l="1"/>
  <c r="C492" i="1"/>
  <c r="C830" i="1"/>
  <c r="C679" i="1"/>
  <c r="C704" i="1"/>
  <c r="C113" i="1"/>
  <c r="C106" i="1"/>
  <c r="C57" i="1" s="1"/>
  <c r="C746" i="1"/>
  <c r="C758" i="1"/>
  <c r="C765" i="1"/>
  <c r="C678" i="1" l="1"/>
  <c r="C169" i="1"/>
  <c r="D169" i="1" s="1"/>
  <c r="C745" i="1"/>
  <c r="C14" i="1"/>
  <c r="C829" i="1"/>
  <c r="C757" i="1"/>
  <c r="C112" i="1"/>
  <c r="C16" i="1" s="1"/>
  <c r="C17" i="1" s="1"/>
  <c r="C837" i="1"/>
  <c r="C764" i="1"/>
  <c r="C18" i="1" l="1"/>
  <c r="C39" i="1" s="1"/>
  <c r="C40" i="1" s="1"/>
  <c r="C15" i="1"/>
  <c r="C19" i="1" s="1"/>
  <c r="D57" i="1"/>
  <c r="D14" i="1" s="1"/>
  <c r="C756" i="1"/>
  <c r="C763" i="1"/>
  <c r="C836" i="1"/>
  <c r="C834" i="1" s="1"/>
  <c r="C111" i="1"/>
  <c r="D15" i="1" l="1"/>
  <c r="D19" i="1" s="1"/>
  <c r="D18" i="1"/>
  <c r="D39" i="1" s="1"/>
  <c r="D40" i="1" s="1"/>
  <c r="D56" i="1"/>
  <c r="C755" i="1"/>
  <c r="C835" i="1"/>
  <c r="C762" i="1"/>
  <c r="C761" i="1" l="1"/>
  <c r="C754" i="1"/>
  <c r="C827" i="1" l="1"/>
  <c r="C826" i="1" l="1"/>
  <c r="C825" i="1" l="1"/>
  <c r="C188" i="1"/>
  <c r="D188" i="1" l="1"/>
  <c r="C218" i="1"/>
  <c r="C216" i="1" s="1"/>
  <c r="C124" i="1"/>
  <c r="D124" i="1" s="1"/>
  <c r="C256" i="1"/>
  <c r="C268" i="1"/>
  <c r="C278" i="1"/>
  <c r="C186" i="1" l="1"/>
  <c r="C285" i="1"/>
  <c r="C263" i="1"/>
  <c r="D263" i="1" s="1"/>
  <c r="D262" i="1" s="1"/>
  <c r="D261" i="1" s="1"/>
  <c r="D260" i="1" s="1"/>
  <c r="D259" i="1" s="1"/>
  <c r="C255" i="1"/>
  <c r="C277" i="1"/>
  <c r="C308" i="1"/>
  <c r="C122" i="1" s="1"/>
  <c r="C310" i="1"/>
  <c r="C324" i="1"/>
  <c r="C344" i="1"/>
  <c r="C353" i="1"/>
  <c r="C135" i="1" s="1"/>
  <c r="C360" i="1"/>
  <c r="C382" i="1"/>
  <c r="C120" i="1" s="1"/>
  <c r="D120" i="1" s="1"/>
  <c r="C392" i="1"/>
  <c r="C421" i="1"/>
  <c r="C550" i="1"/>
  <c r="C554" i="1"/>
  <c r="C590" i="1"/>
  <c r="C594" i="1"/>
  <c r="C445" i="1"/>
  <c r="C449" i="1"/>
  <c r="C608" i="1"/>
  <c r="C612" i="1"/>
  <c r="C619" i="1"/>
  <c r="C627" i="1"/>
  <c r="C478" i="1"/>
  <c r="C482" i="1"/>
  <c r="C719" i="1"/>
  <c r="C721" i="1"/>
  <c r="C729" i="1"/>
  <c r="C737" i="1"/>
  <c r="C788" i="1"/>
  <c r="C861" i="1"/>
  <c r="C883" i="1"/>
  <c r="C890" i="1"/>
  <c r="C913" i="1"/>
  <c r="C920" i="1"/>
  <c r="C928" i="1"/>
  <c r="C936" i="1"/>
  <c r="C943" i="1"/>
  <c r="C1069" i="1"/>
  <c r="C987" i="1"/>
  <c r="C145" i="1" s="1"/>
  <c r="C994" i="1"/>
  <c r="C1008" i="1"/>
  <c r="C1015" i="1"/>
  <c r="C1023" i="1"/>
  <c r="C1030" i="1"/>
  <c r="C1037" i="1"/>
  <c r="C1044" i="1"/>
  <c r="C1051" i="1"/>
  <c r="C1058" i="1"/>
  <c r="C1065" i="1"/>
  <c r="C1076" i="1"/>
  <c r="C1083" i="1"/>
  <c r="C1090" i="1"/>
  <c r="C1106" i="1"/>
  <c r="C131" i="1" l="1"/>
  <c r="C134" i="1"/>
  <c r="D135" i="1"/>
  <c r="D122" i="1"/>
  <c r="C143" i="1"/>
  <c r="C317" i="1"/>
  <c r="C213" i="1"/>
  <c r="D213" i="1" s="1"/>
  <c r="D212" i="1" s="1"/>
  <c r="D211" i="1" s="1"/>
  <c r="D215" i="1"/>
  <c r="D186" i="1"/>
  <c r="C307" i="1"/>
  <c r="C362" i="1"/>
  <c r="D364" i="1"/>
  <c r="C879" i="1"/>
  <c r="C849" i="1"/>
  <c r="D849" i="1" s="1"/>
  <c r="C123" i="1"/>
  <c r="C121" i="1" s="1"/>
  <c r="C130" i="1"/>
  <c r="D130" i="1" s="1"/>
  <c r="C132" i="1"/>
  <c r="C1057" i="1"/>
  <c r="C1029" i="1"/>
  <c r="C1014" i="1"/>
  <c r="C942" i="1"/>
  <c r="C912" i="1"/>
  <c r="C607" i="1"/>
  <c r="C444" i="1"/>
  <c r="C1117" i="1"/>
  <c r="C1068" i="1"/>
  <c r="C787" i="1"/>
  <c r="C164" i="1" s="1"/>
  <c r="D164" i="1" s="1"/>
  <c r="C771" i="1"/>
  <c r="C728" i="1"/>
  <c r="C626" i="1"/>
  <c r="C549" i="1"/>
  <c r="C391" i="1"/>
  <c r="C284" i="1"/>
  <c r="C993" i="1"/>
  <c r="C477" i="1"/>
  <c r="C276" i="1"/>
  <c r="C1050" i="1"/>
  <c r="C935" i="1"/>
  <c r="C919" i="1"/>
  <c r="C481" i="1"/>
  <c r="C618" i="1"/>
  <c r="C611" i="1"/>
  <c r="C448" i="1"/>
  <c r="C593" i="1"/>
  <c r="C254" i="1"/>
  <c r="C1089" i="1"/>
  <c r="C1043" i="1"/>
  <c r="C927" i="1"/>
  <c r="C889" i="1"/>
  <c r="C589" i="1"/>
  <c r="C1082" i="1"/>
  <c r="C1064" i="1"/>
  <c r="C1036" i="1"/>
  <c r="C1022" i="1"/>
  <c r="C1007" i="1"/>
  <c r="C1075" i="1"/>
  <c r="C860" i="1"/>
  <c r="C779" i="1"/>
  <c r="C736" i="1"/>
  <c r="C553" i="1"/>
  <c r="C359" i="1"/>
  <c r="C262" i="1"/>
  <c r="C1105" i="1"/>
  <c r="C352" i="1"/>
  <c r="C986" i="1"/>
  <c r="C381" i="1"/>
  <c r="C420" i="1"/>
  <c r="C519" i="1"/>
  <c r="C718" i="1"/>
  <c r="C211" i="1" l="1"/>
  <c r="C592" i="1"/>
  <c r="D143" i="1"/>
  <c r="D145" i="1"/>
  <c r="D123" i="1"/>
  <c r="C140" i="1"/>
  <c r="D132" i="1"/>
  <c r="C261" i="1"/>
  <c r="C306" i="1"/>
  <c r="D362" i="1"/>
  <c r="C848" i="1"/>
  <c r="D879" i="1"/>
  <c r="C159" i="1"/>
  <c r="C119" i="1"/>
  <c r="D121" i="1"/>
  <c r="C1116" i="1"/>
  <c r="C518" i="1"/>
  <c r="C934" i="1"/>
  <c r="C443" i="1"/>
  <c r="C941" i="1"/>
  <c r="C1028" i="1"/>
  <c r="C419" i="1"/>
  <c r="C859" i="1"/>
  <c r="C1035" i="1"/>
  <c r="C1088" i="1"/>
  <c r="C480" i="1"/>
  <c r="C390" i="1"/>
  <c r="C625" i="1"/>
  <c r="C167" i="1" s="1"/>
  <c r="C727" i="1"/>
  <c r="C380" i="1"/>
  <c r="C523" i="1"/>
  <c r="C735" i="1"/>
  <c r="C1006" i="1"/>
  <c r="C1081" i="1"/>
  <c r="C588" i="1"/>
  <c r="C888" i="1"/>
  <c r="C610" i="1"/>
  <c r="C476" i="1"/>
  <c r="C992" i="1"/>
  <c r="C283" i="1"/>
  <c r="C717" i="1"/>
  <c r="C744" i="1"/>
  <c r="C786" i="1"/>
  <c r="C985" i="1"/>
  <c r="C1104" i="1"/>
  <c r="C552" i="1"/>
  <c r="C778" i="1"/>
  <c r="C1074" i="1"/>
  <c r="C1021" i="1"/>
  <c r="C1063" i="1"/>
  <c r="C926" i="1"/>
  <c r="C1042" i="1"/>
  <c r="C253" i="1"/>
  <c r="C447" i="1"/>
  <c r="C617" i="1"/>
  <c r="C878" i="1"/>
  <c r="C918" i="1"/>
  <c r="C1049" i="1"/>
  <c r="C275" i="1"/>
  <c r="C548" i="1"/>
  <c r="C770" i="1"/>
  <c r="C1067" i="1"/>
  <c r="C606" i="1"/>
  <c r="C800" i="1"/>
  <c r="C911" i="1"/>
  <c r="C1013" i="1"/>
  <c r="C1056" i="1"/>
  <c r="C260" i="1" l="1"/>
  <c r="C125" i="1"/>
  <c r="C304" i="1"/>
  <c r="C305" i="1"/>
  <c r="C139" i="1"/>
  <c r="D159" i="1"/>
  <c r="D22" i="1" s="1"/>
  <c r="D23" i="1" s="1"/>
  <c r="C22" i="1"/>
  <c r="C23" i="1" s="1"/>
  <c r="C847" i="1"/>
  <c r="D847" i="1" s="1"/>
  <c r="C846" i="1"/>
  <c r="D846" i="1" s="1"/>
  <c r="D845" i="1" s="1"/>
  <c r="D848" i="1"/>
  <c r="C417" i="1"/>
  <c r="D417" i="1" s="1"/>
  <c r="D387" i="1" s="1"/>
  <c r="C418" i="1"/>
  <c r="C616" i="1"/>
  <c r="C522" i="1"/>
  <c r="C133" i="1"/>
  <c r="D134" i="1"/>
  <c r="D119" i="1"/>
  <c r="D358" i="1"/>
  <c r="D878" i="1"/>
  <c r="C146" i="1"/>
  <c r="C166" i="1"/>
  <c r="C1115" i="1"/>
  <c r="C605" i="1"/>
  <c r="C917" i="1"/>
  <c r="C925" i="1"/>
  <c r="C1073" i="1"/>
  <c r="C282" i="1"/>
  <c r="C887" i="1"/>
  <c r="C726" i="1"/>
  <c r="C1087" i="1"/>
  <c r="C858" i="1"/>
  <c r="C1027" i="1"/>
  <c r="C933" i="1"/>
  <c r="C932" i="1" s="1"/>
  <c r="C1103" i="1"/>
  <c r="C799" i="1"/>
  <c r="C769" i="1"/>
  <c r="C547" i="1"/>
  <c r="C274" i="1"/>
  <c r="C252" i="1"/>
  <c r="C1020" i="1"/>
  <c r="C716" i="1"/>
  <c r="C475" i="1"/>
  <c r="C1080" i="1"/>
  <c r="C734" i="1"/>
  <c r="C984" i="1"/>
  <c r="C1012" i="1"/>
  <c r="C777" i="1"/>
  <c r="C1055" i="1"/>
  <c r="C910" i="1"/>
  <c r="C1048" i="1"/>
  <c r="C877" i="1"/>
  <c r="C1041" i="1"/>
  <c r="C1062" i="1"/>
  <c r="C785" i="1"/>
  <c r="C743" i="1"/>
  <c r="C991" i="1"/>
  <c r="C1005" i="1"/>
  <c r="C379" i="1"/>
  <c r="D131" i="1"/>
  <c r="C389" i="1"/>
  <c r="C1034" i="1"/>
  <c r="C940" i="1"/>
  <c r="C517" i="1"/>
  <c r="D144" i="1" l="1"/>
  <c r="C126" i="1"/>
  <c r="D125" i="1"/>
  <c r="C474" i="1"/>
  <c r="D167" i="1"/>
  <c r="D166" i="1"/>
  <c r="D146" i="1"/>
  <c r="D133" i="1"/>
  <c r="D304" i="1"/>
  <c r="D305" i="1"/>
  <c r="C303" i="1"/>
  <c r="C784" i="1"/>
  <c r="D877" i="1"/>
  <c r="C615" i="1"/>
  <c r="C1114" i="1"/>
  <c r="C1061" i="1"/>
  <c r="C546" i="1"/>
  <c r="C939" i="1"/>
  <c r="C776" i="1"/>
  <c r="C1086" i="1"/>
  <c r="C516" i="1"/>
  <c r="C388" i="1"/>
  <c r="C1047" i="1"/>
  <c r="C1054" i="1"/>
  <c r="C1011" i="1"/>
  <c r="C1079" i="1"/>
  <c r="C1019" i="1"/>
  <c r="C793" i="1"/>
  <c r="C857" i="1"/>
  <c r="C604" i="1"/>
  <c r="C1033" i="1"/>
  <c r="C378" i="1"/>
  <c r="C1004" i="1"/>
  <c r="C990" i="1"/>
  <c r="C742" i="1"/>
  <c r="C1040" i="1"/>
  <c r="C876" i="1"/>
  <c r="C909" i="1"/>
  <c r="C865" i="1"/>
  <c r="C983" i="1"/>
  <c r="C733" i="1"/>
  <c r="C715" i="1"/>
  <c r="C768" i="1"/>
  <c r="C1026" i="1"/>
  <c r="C725" i="1"/>
  <c r="C886" i="1"/>
  <c r="C281" i="1"/>
  <c r="C259" i="1"/>
  <c r="C1072" i="1"/>
  <c r="C924" i="1"/>
  <c r="C916" i="1"/>
  <c r="C210" i="1" l="1"/>
  <c r="D210" i="1" s="1"/>
  <c r="D209" i="1" s="1"/>
  <c r="D208" i="1" s="1"/>
  <c r="D207" i="1" s="1"/>
  <c r="D200" i="1" s="1"/>
  <c r="C302" i="1"/>
  <c r="D126" i="1"/>
  <c r="D303" i="1"/>
  <c r="C724" i="1"/>
  <c r="D876" i="1"/>
  <c r="C908" i="1"/>
  <c r="C128" i="1"/>
  <c r="C845" i="1"/>
  <c r="C1113" i="1"/>
  <c r="C714" i="1"/>
  <c r="C1018" i="1"/>
  <c r="C732" i="1"/>
  <c r="C741" i="1"/>
  <c r="C792" i="1"/>
  <c r="C515" i="1"/>
  <c r="C923" i="1"/>
  <c r="D128" i="1" l="1"/>
  <c r="C209" i="1"/>
  <c r="C208" i="1" s="1"/>
  <c r="C199" i="1" s="1"/>
  <c r="D199" i="1"/>
  <c r="C703" i="1"/>
  <c r="D302" i="1"/>
  <c r="D864" i="1"/>
  <c r="C200" i="1" l="1"/>
  <c r="C207" i="1"/>
  <c r="C969" i="1"/>
  <c r="D969" i="1" s="1"/>
  <c r="C968" i="1" l="1"/>
  <c r="C931" i="1" s="1"/>
  <c r="D932" i="1" l="1"/>
  <c r="D968" i="1"/>
  <c r="D931" i="1" l="1"/>
  <c r="C586" i="1"/>
  <c r="C585" i="1" l="1"/>
  <c r="C431" i="1"/>
  <c r="C584" i="1" l="1"/>
  <c r="C430" i="1"/>
  <c r="C813" i="1"/>
  <c r="C808" i="1"/>
  <c r="C1125" i="1"/>
  <c r="C1129" i="1"/>
  <c r="C429" i="1" l="1"/>
  <c r="D163" i="1"/>
  <c r="C583" i="1"/>
  <c r="C582" i="1" s="1"/>
  <c r="C812" i="1"/>
  <c r="C1128" i="1"/>
  <c r="C1124" i="1"/>
  <c r="C807" i="1"/>
  <c r="C905" i="1"/>
  <c r="D582" i="1" l="1"/>
  <c r="D514" i="1" s="1"/>
  <c r="C1123" i="1"/>
  <c r="C904" i="1"/>
  <c r="C1127" i="1"/>
  <c r="C903" i="1" l="1"/>
  <c r="C1122" i="1"/>
  <c r="C1121" i="1" l="1"/>
  <c r="D1121" i="1" s="1"/>
  <c r="D1101" i="1" s="1"/>
  <c r="C902" i="1"/>
  <c r="C579" i="1"/>
  <c r="C901" i="1" l="1"/>
  <c r="C578" i="1"/>
  <c r="C577" i="1" l="1"/>
  <c r="C165" i="1" s="1"/>
  <c r="D165" i="1" s="1"/>
  <c r="C823" i="1"/>
  <c r="C572" i="1" l="1"/>
  <c r="C571" i="1" s="1"/>
  <c r="C822" i="1"/>
  <c r="C821" i="1" l="1"/>
  <c r="C820" i="1" l="1"/>
  <c r="A1138" i="1"/>
  <c r="B1138" i="1"/>
  <c r="C819" i="1" l="1"/>
  <c r="C1146" i="1" l="1"/>
  <c r="C1145" i="1" l="1"/>
  <c r="C1144" i="1" l="1"/>
  <c r="C1143" i="1" l="1"/>
  <c r="C1142" i="1" l="1"/>
  <c r="C1141" i="1" l="1"/>
  <c r="C897" i="1" l="1"/>
  <c r="C896" i="1" l="1"/>
  <c r="C895" i="1" l="1"/>
  <c r="C894" i="1" l="1"/>
  <c r="C893" i="1" s="1"/>
  <c r="E1117" i="1" l="1"/>
  <c r="D140" i="1" l="1"/>
  <c r="E139" i="1"/>
  <c r="E1116" i="1"/>
  <c r="D139" i="1" l="1"/>
  <c r="E1115" i="1"/>
  <c r="E1114" i="1" l="1"/>
  <c r="E1113" i="1" l="1"/>
  <c r="E1101" i="1" s="1"/>
  <c r="E1139" i="1" l="1"/>
  <c r="E1137" i="1"/>
  <c r="E1136" i="1" l="1"/>
  <c r="E136" i="1" l="1"/>
  <c r="E20" i="1"/>
  <c r="E24" i="1" s="1"/>
  <c r="E41" i="1" s="1"/>
  <c r="E1135" i="1"/>
  <c r="E42" i="1" l="1"/>
  <c r="E21" i="1"/>
  <c r="E25" i="1" s="1"/>
  <c r="E1134" i="1"/>
  <c r="E1133" i="1" l="1"/>
  <c r="E1132" i="1" l="1"/>
  <c r="E301" i="1" s="1"/>
  <c r="E202" i="1" l="1"/>
  <c r="E300" i="1"/>
  <c r="E201" i="1" l="1"/>
  <c r="E198" i="1" l="1"/>
  <c r="C138" i="1" l="1"/>
  <c r="C1139" i="1"/>
  <c r="D1139" i="1" s="1"/>
  <c r="C1137" i="1"/>
  <c r="C137" i="1" s="1"/>
  <c r="C118" i="1" s="1"/>
  <c r="C117" i="1" s="1"/>
  <c r="D138" i="1" l="1"/>
  <c r="C136" i="1"/>
  <c r="D137" i="1"/>
  <c r="C1136" i="1"/>
  <c r="C20" i="1" l="1"/>
  <c r="C24" i="1" s="1"/>
  <c r="D136" i="1"/>
  <c r="D117" i="1"/>
  <c r="D118" i="1"/>
  <c r="D20" i="1" s="1"/>
  <c r="C1135" i="1"/>
  <c r="C41" i="1" l="1"/>
  <c r="C42" i="1" s="1"/>
  <c r="C21" i="1"/>
  <c r="C25" i="1" s="1"/>
  <c r="D21" i="1"/>
  <c r="D25" i="1" s="1"/>
  <c r="D24" i="1"/>
  <c r="C1134" i="1"/>
  <c r="D41" i="1" l="1"/>
  <c r="D42" i="1" s="1"/>
  <c r="C1133" i="1"/>
  <c r="C1132" i="1" l="1"/>
  <c r="C301" i="1" s="1"/>
  <c r="D301" i="1" l="1"/>
  <c r="D300" i="1" s="1"/>
  <c r="C202" i="1" l="1"/>
  <c r="D202" i="1" s="1"/>
  <c r="C300" i="1"/>
  <c r="C201" i="1" l="1"/>
  <c r="C198" i="1" l="1"/>
  <c r="D201" i="1"/>
  <c r="D198" i="1" l="1"/>
</calcChain>
</file>

<file path=xl/sharedStrings.xml><?xml version="1.0" encoding="utf-8"?>
<sst xmlns="http://schemas.openxmlformats.org/spreadsheetml/2006/main" count="1123" uniqueCount="473">
  <si>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</si>
  <si>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</si>
  <si>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</si>
  <si>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</si>
  <si>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</si>
  <si>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</si>
  <si>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Naziv računa prihoda i rashoda ekonomske klasifikacije</t>
  </si>
  <si>
    <t>Prihodi od poreza</t>
  </si>
  <si>
    <t>Porez i prirez na dohodak</t>
  </si>
  <si>
    <t>Porezi na imovinu</t>
  </si>
  <si>
    <t>Pomoći iz inozemstva i od subjek. unutar op. p</t>
  </si>
  <si>
    <t>Prihodi od imovine</t>
  </si>
  <si>
    <t>Prihodi od financijske imovine</t>
  </si>
  <si>
    <t>Prihodi od upravnih i administrativnih pristojbi</t>
  </si>
  <si>
    <t>pristojbi po posebnim propisima i naknada</t>
  </si>
  <si>
    <t>SVEUKUPNO PRIHODI I PRIMICI</t>
  </si>
  <si>
    <t xml:space="preserve"> RAČUN PRIHODA I RASHODA</t>
  </si>
  <si>
    <t>A.</t>
  </si>
  <si>
    <t>B.</t>
  </si>
  <si>
    <t>C.</t>
  </si>
  <si>
    <t>SVEUKUPNO RASHODI I IZDACI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</si>
  <si>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</si>
  <si>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</si>
  <si>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</si>
  <si>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</si>
  <si>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</si>
  <si>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</si>
  <si>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</si>
  <si>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</si>
  <si>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</si>
  <si>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</si>
  <si>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</si>
  <si>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kuć. na temelju osig i dr.nak</t>
  </si>
  <si>
    <t>Ostale naknade građanima i kuć. iz proračuna</t>
  </si>
  <si>
    <t>Ostali rashodi</t>
  </si>
  <si>
    <t>Tekuće donacije</t>
  </si>
  <si>
    <t>Građevinski objekti</t>
  </si>
  <si>
    <t>UKUPNO RASHODI I IZDACI</t>
  </si>
  <si>
    <t>RAZDJEL 002 JEDINSTVENI UPRAVNI ODJEL</t>
  </si>
  <si>
    <t>GLAVA 00201 JEDINSTVENI UPRAVNI ODJEL</t>
  </si>
  <si>
    <t>Rashodi za nabavu proizvedene dugotrajne imovine</t>
  </si>
  <si>
    <t>Ostale naknade građanima i kućanstvima iz proračuna</t>
  </si>
  <si>
    <t>A100101 Redovna djelatnost</t>
  </si>
  <si>
    <t xml:space="preserve"> Rashodi poslovanja</t>
  </si>
  <si>
    <t>Naknade građanima i kućanstvima na temelju osig. i druge naknade</t>
  </si>
  <si>
    <t>RAČUN FINANCIRANJA</t>
  </si>
  <si>
    <t>RAČUN PRIHODA I RASHODA</t>
  </si>
  <si>
    <t xml:space="preserve"> RAČUN FINANCIRANJA</t>
  </si>
  <si>
    <t>Primljene otplate glavnice danih zajmova</t>
  </si>
  <si>
    <t>Pr.glav.zajmova danih nepr.org,građ.i kućanstvima</t>
  </si>
  <si>
    <t>Kapitalne pomoći</t>
  </si>
  <si>
    <t>Kapitalne donacije</t>
  </si>
  <si>
    <t>Nematerijalna proizvedena imovina</t>
  </si>
  <si>
    <t>Matarijalni rashodi</t>
  </si>
  <si>
    <t>Pomoći od izvanproračunskih korisnika</t>
  </si>
  <si>
    <t xml:space="preserve">   II. POSEBNI DIO</t>
  </si>
  <si>
    <t>IZVOR 05 POMOĆI</t>
  </si>
  <si>
    <t>IZVOR 01 OPĆI PRIHODI I PRIMICI</t>
  </si>
  <si>
    <t>IZVOR 04 PRIHODI ZA POSEBNE NAMJENE</t>
  </si>
  <si>
    <t>Tablica 1.: Prihodi i rashodi prema ekonomskoj klasifikaciji raspoređuju se kako slijedi:</t>
  </si>
  <si>
    <t xml:space="preserve">                      I. OPĆI DIO</t>
  </si>
  <si>
    <t>Rashodi za nabavu neproizvedene dugotrajne imovine</t>
  </si>
  <si>
    <t xml:space="preserve">Materijalna imovina- prirodna bogatstva </t>
  </si>
  <si>
    <t>Tablica 2.: Primici i izdaci prema ekonomskoj klasifikaciji raspoređuju se kako slijedi:</t>
  </si>
  <si>
    <t>Izdaci za financijsku imovinu i otplatu zajmova</t>
  </si>
  <si>
    <t>Izdaci za dionice i udjele u glavnici</t>
  </si>
  <si>
    <t>Dionice i udjele u glavnici trgovačkih društava u javnom sektoru</t>
  </si>
  <si>
    <t>Tablica 2: Rashodi i izdaci Proračuna po programskoj klasifikaciji raspoređuju se kako slijedi:</t>
  </si>
  <si>
    <t>Porez na tvrtku odnosno naziv tvrtke</t>
  </si>
  <si>
    <t>Tekuće pomoći iz županijskog proračuna</t>
  </si>
  <si>
    <t>Tekuće pomoći iz općinskog proračuna</t>
  </si>
  <si>
    <t>Kapitalne pomoći iz državnog proračuna</t>
  </si>
  <si>
    <t>Kapitalne pomoći iz županijskog proračuna</t>
  </si>
  <si>
    <t>Naknada za ostale koncesije - eksploatacija</t>
  </si>
  <si>
    <t>Naknada za korištenje naftne luke, naftoovoda i ekspl.m</t>
  </si>
  <si>
    <t>Prihod od zakupa poslovnih objekta</t>
  </si>
  <si>
    <t>Ostali prihodi od nefinancijske imovine</t>
  </si>
  <si>
    <t>Šumski doprinos</t>
  </si>
  <si>
    <t>Ostali nespomenuti prihodi po posebnim propisima</t>
  </si>
  <si>
    <t>Ostali nespomenuti prihodi od asfaltne baze</t>
  </si>
  <si>
    <t>Ostali nespomenuti prihodi od grobljanske naknade</t>
  </si>
  <si>
    <t>Ostali nespomenuti prihodi od ostalih naknada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</si>
  <si>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</si>
  <si>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</si>
  <si>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</si>
  <si>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</si>
  <si>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</si>
  <si>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Reprezentacija</t>
  </si>
  <si>
    <t>Tuzemne članarine</t>
  </si>
  <si>
    <t>Rashodi protokola</t>
  </si>
  <si>
    <t>Tekuće donacije političkim strankama</t>
  </si>
  <si>
    <t>Pomoć osobama s invaliditetom</t>
  </si>
  <si>
    <t xml:space="preserve">Ostale naknade iz proračuna u naravi - dječji darovi </t>
  </si>
  <si>
    <t>Tekuće donacije udrugama</t>
  </si>
  <si>
    <t>Kapitalne donacije vjerskim zajednicama</t>
  </si>
  <si>
    <t>Tekuće donacije sportskim društvima</t>
  </si>
  <si>
    <t>Deratizacija i dezinsekcija</t>
  </si>
  <si>
    <t>Veterinarske usluge</t>
  </si>
  <si>
    <t xml:space="preserve">Ostale usluge tekućeg održavanja nerazvrstanih cesta </t>
  </si>
  <si>
    <t>Ostale usluge tekućeg i investicijskog održavanja</t>
  </si>
  <si>
    <t>Ostali nespomenuti građevinski objekti</t>
  </si>
  <si>
    <t>Ostali slični prometni objekti</t>
  </si>
  <si>
    <t>Naknada za bolest, invalidnost i smrtni slučaj</t>
  </si>
  <si>
    <t xml:space="preserve">Ostali nenavedeni rashodi </t>
  </si>
  <si>
    <t>Naknade za prijevoz na službenom putu u zemlji</t>
  </si>
  <si>
    <t>Naknade za prijevoz na posao i s posla</t>
  </si>
  <si>
    <t>Seminari, savjetovanja i simpoziji</t>
  </si>
  <si>
    <t>Električna energija</t>
  </si>
  <si>
    <t>Plin</t>
  </si>
  <si>
    <t xml:space="preserve">Usluge telefona </t>
  </si>
  <si>
    <t>Poštarina</t>
  </si>
  <si>
    <t>Opskrba vodom</t>
  </si>
  <si>
    <t>Ostale računalne usluge</t>
  </si>
  <si>
    <t>Ostale nespomenute usluge</t>
  </si>
  <si>
    <t>Upravne i administrativne pristojbe</t>
  </si>
  <si>
    <t>Sudske pristojbe</t>
  </si>
  <si>
    <t>Javnobilježničke pristojbe</t>
  </si>
  <si>
    <t>Usluge platnog prometa</t>
  </si>
  <si>
    <t>Oprema</t>
  </si>
  <si>
    <t>Doprinos za obvezno zdravstveno osiguranje  23171</t>
  </si>
  <si>
    <t>Ostale usluge tekućeg održ. neraz cesta - zimska služba</t>
  </si>
  <si>
    <t>Komunalna naknada</t>
  </si>
  <si>
    <t>Ostali nespomenuti rashodi poslovanja (maske, dezinficijensi i sl.)</t>
  </si>
  <si>
    <t>Tekuće donacije udrugama - HGSS</t>
  </si>
  <si>
    <t>Prehrana</t>
  </si>
  <si>
    <t>Sufinanciranje boravka djece u vrtićima</t>
  </si>
  <si>
    <t>IZVOR FINANCIRANJA 05 POMOĆI</t>
  </si>
  <si>
    <t>Ostali nespomenuti građevinski objekti - igralište</t>
  </si>
  <si>
    <t>PROGRAM 1001 RAD PREDSTAVNIČKOG I IZVRŠNOG TIJELA</t>
  </si>
  <si>
    <t>RAZDJEL 001 PREDSTAVNIČKO I IZVRŠNO TIJELO OPĆINE</t>
  </si>
  <si>
    <t>A100102 Rad političkih stranaka</t>
  </si>
  <si>
    <t>GLAVA 00201 - Jedinstveni upravni odjel</t>
  </si>
  <si>
    <t>PROGRAM 1003 UPRAVLJANJE IMOVINOM</t>
  </si>
  <si>
    <t>Motorni benzin i dizel gorivo</t>
  </si>
  <si>
    <t>Materijal i dijelovi za tekuće i invest. održavanje opreme</t>
  </si>
  <si>
    <t>Usluge tekućeg i investicijskog održavanja opreme</t>
  </si>
  <si>
    <t>Električna energija - javna rasvjeta</t>
  </si>
  <si>
    <t>Ekološke usluge - odvoz smeća s groblja</t>
  </si>
  <si>
    <t>Ekološke usluge - odvoz smeća</t>
  </si>
  <si>
    <t>Ekološke usluge - odvoz smeća sa zelenih otoka</t>
  </si>
  <si>
    <t>Kapitalne donacije sportskim društvima</t>
  </si>
  <si>
    <t>Ostale naknade iz proračuna u novcu</t>
  </si>
  <si>
    <t>Ostale naknade iz proračuna u naravi</t>
  </si>
  <si>
    <t>Tekuće donacije humanitarnim organizacijama</t>
  </si>
  <si>
    <t xml:space="preserve">Plaće </t>
  </si>
  <si>
    <t>Naknade za rad članovima pred. i izvršnih tijela - neto</t>
  </si>
  <si>
    <t>Dimnjačarske usluge</t>
  </si>
  <si>
    <t>Usluge čišćenja, pranja i slično</t>
  </si>
  <si>
    <t>Ostale pristojbe i naknade</t>
  </si>
  <si>
    <t>Ostale nespomenute usluge - naknada ministarstvu</t>
  </si>
  <si>
    <t>Postrojenja i oprema</t>
  </si>
  <si>
    <t>Ekološke usluge - čišćenje deponija</t>
  </si>
  <si>
    <t>A100202 Program javnih radova</t>
  </si>
  <si>
    <t>A100201 Redovna djelatnost</t>
  </si>
  <si>
    <t>Kapitalne pomoći trgovačkim društvima u javnom sektoru</t>
  </si>
  <si>
    <t>Ostale naknade za korištenje nefin. Imovine (HAKOM)</t>
  </si>
  <si>
    <t xml:space="preserve">Kapitalne pomoći od ostalih izvanproračunskih korisnika </t>
  </si>
  <si>
    <t>Plaće (bruto)</t>
  </si>
  <si>
    <t>Javna rasvjeta</t>
  </si>
  <si>
    <t>Funkcijska klasifikacija: 0111 - Izvršna i zakonodavna tijela</t>
  </si>
  <si>
    <t>Funkcijska klasifikacija: 0112 - Financijski i fiskalni poslovi</t>
  </si>
  <si>
    <t>Funkcijska klasifikacija: 0660 Rashodi vezani uz stanovanje i kom. pogod. koji nisu drugdje svrstani</t>
  </si>
  <si>
    <t>Funkcijska klasifikacija: 0640 - Ulična rasvjeta</t>
  </si>
  <si>
    <t>Funkcijska klasifikacija: 0610 Razvoj stanovanja</t>
  </si>
  <si>
    <t>Funkcijska klasifikacija: 0520 Gospodarenje otpadnim vodama</t>
  </si>
  <si>
    <t>Funkcijska klasifikacija: 0620 Razvoj zajednice</t>
  </si>
  <si>
    <t>Funkcijska klasifikacija: 0630 Opskrba vodom</t>
  </si>
  <si>
    <t>Funkcijska klasifikacija: 0510 Gospodarenje otpadom</t>
  </si>
  <si>
    <t>Funkcijska klasifikacija: 0320 Usluge protupožarne zaštite</t>
  </si>
  <si>
    <t>Funkcijska klasifikacija: 0220 Civilna obrana</t>
  </si>
  <si>
    <t>Funkcijska klasifikacija: 0810 Službe rekreacije i sporta</t>
  </si>
  <si>
    <t>Funkcijska klasifikacija: 0820 Službe kulture</t>
  </si>
  <si>
    <t>Funkcijska klasifikacija: 0840 Religijske i druge službe zajednice</t>
  </si>
  <si>
    <t>Funkcijska klasifikacija: 1020 Starost</t>
  </si>
  <si>
    <t>Funkcijska klasifikacija: 1060 Stanovanje</t>
  </si>
  <si>
    <t>Funkcijska klasifikacija: 1040 Obitelj i djeca</t>
  </si>
  <si>
    <t>Funkcijska klasifikacija: 1012 Invaliditet</t>
  </si>
  <si>
    <t>Ostale usluge tek.održ. javne odv. oborinskih voda</t>
  </si>
  <si>
    <t>Tekuće donacije udrugama - Stožer civilne zaštite Općine Peteranec</t>
  </si>
  <si>
    <t>PROGRAM 1004 IZGRADNJA KOMUNALNE INFRASTRUKTURE</t>
  </si>
  <si>
    <t>PROGRAM 1005 ODRŽAVANJE KOMUNALNE INFRASTRUKTURE</t>
  </si>
  <si>
    <t>A100501 Održavanje javne rasvjete</t>
  </si>
  <si>
    <t xml:space="preserve">A100502 Održavanje nerazvrstanih cesta </t>
  </si>
  <si>
    <t>A100503 Održavanje nerazvrstanih cesta - zimska služba</t>
  </si>
  <si>
    <t>Naknade za rad članovima pred. i izvršnih tijela - por. + dopr.                2329111</t>
  </si>
  <si>
    <t>Subvencije obrtnicima</t>
  </si>
  <si>
    <t>Subvencije</t>
  </si>
  <si>
    <t>Subvencije trg. društvima, poljop. i obrtnicima izvan jav. sektora</t>
  </si>
  <si>
    <t>Funkcijska klasifikacija: 0911 Predškolsko obrazovanje</t>
  </si>
  <si>
    <t>PROGRAM 1007 GOSPODARENJE OTPADOM I ZAŠTITA OKOLIŠA</t>
  </si>
  <si>
    <t>K100701 Sanacija odlagališta Klepa</t>
  </si>
  <si>
    <t>PROGRAM 1006 RAZVOJ SUSTAVA VODOOPSKRBE I ODVODNJE</t>
  </si>
  <si>
    <t>K100601 Projekt aglomeracije - kanalizacija Sigetec</t>
  </si>
  <si>
    <t>A100801 Redovna djelatnost DVD-a i VZO-a</t>
  </si>
  <si>
    <t>A100802 Civilna zaštita</t>
  </si>
  <si>
    <t>A100803 HGSS Stanica Koprivnica</t>
  </si>
  <si>
    <t>PROGRAM 1009 JAVNE POTREBE U SPORTU</t>
  </si>
  <si>
    <t>A100901 Redovna djelatnost sportskih klubova i društava</t>
  </si>
  <si>
    <t>A101001 Redovna djelatnost udruga i društava u kulturi</t>
  </si>
  <si>
    <t>A101101 Kapitalne donacije vjerskim zajednicama</t>
  </si>
  <si>
    <t>PROGRAM 1012 SOCIJALNA SKRB</t>
  </si>
  <si>
    <t>A101201 Tekuće donacije Crvenom križu</t>
  </si>
  <si>
    <t>A101202 Financiranje troškova gerontodomaćice - Klub Mariška</t>
  </si>
  <si>
    <t>A101203 Projekt "Zaposli pa pomozi"</t>
  </si>
  <si>
    <t>A101205 Pomoć osobama s invaliditetom</t>
  </si>
  <si>
    <t>A101206 Ostale naknade građanima i kućanstvima u novcu</t>
  </si>
  <si>
    <t>PROGRAM 1013 UNAPREĐENJE KVALITETE ŽIVOTA STANOVNIKA</t>
  </si>
  <si>
    <t>A101301 Pomoć za novorođenčad</t>
  </si>
  <si>
    <t>A101302 Božićno darivanje djece</t>
  </si>
  <si>
    <t>A101303 Sufinanciranje školske prehrane za osnovnoškolce</t>
  </si>
  <si>
    <t>A101304 Sufinanciranje kupnje zbirki zadataka i radnih bilježnica</t>
  </si>
  <si>
    <t>A101305 Nabava bilježnica i školskog pribora</t>
  </si>
  <si>
    <t>A101306 Isplata božićnice srednjoškolcima</t>
  </si>
  <si>
    <t>A101307 Studentske stipendije</t>
  </si>
  <si>
    <t>A101309 Stambeno zbrinjavanje mladih obitelji</t>
  </si>
  <si>
    <t>A101310 Sufinanciranje rušenja stambenih objekata</t>
  </si>
  <si>
    <t>PROGRAM 1014 PREDŠKOLSKI ODGOJ I OBRAZOVANJE</t>
  </si>
  <si>
    <t>A101401 Sufinanciranje smještaja djece u dječje vrtiće</t>
  </si>
  <si>
    <t>PROGRAM 1015 RAZVOJ PODUZETNIŠTVA</t>
  </si>
  <si>
    <t>A101501 Poticaji za otvaranje obrta i malog poduzetništva</t>
  </si>
  <si>
    <t>K100402 Izgradnja ograde na groblju u Sigecu</t>
  </si>
  <si>
    <t>A101207 Ostale naknade građanima i kućanstvima u naravi</t>
  </si>
  <si>
    <t>GLAVA 00101 PREDSTAVNIČKO I IZVRŠNO TIJELO OPĆINE</t>
  </si>
  <si>
    <t>K100302 Projektna dokumentacija</t>
  </si>
  <si>
    <t>Pomoć obiteljima i kućanstvima (stambeno zbrinjavanje i pomoć)</t>
  </si>
  <si>
    <t>Službena, radna i zaštitna odjeća i obuća</t>
  </si>
  <si>
    <t>Ostali nespomenuti prihodi ukop, kor. mrtv., gradnj. spom.</t>
  </si>
  <si>
    <t>Prihodi od prodaje neproizvedene dugotrane imovine</t>
  </si>
  <si>
    <t>Prihodi od prodaje materijalne imovine - prirodna bogatstva</t>
  </si>
  <si>
    <t>Sitni inventar</t>
  </si>
  <si>
    <t>Usluge tekućeg i investicijskog održavanja građevinskih objekata u vlasništvu</t>
  </si>
  <si>
    <t>Obvezni i preventivni zdravstveni pregledi zaposlenika</t>
  </si>
  <si>
    <t>Uredski namještaj</t>
  </si>
  <si>
    <t>A101311 Uskrsnica i božićnica za umirovljenike</t>
  </si>
  <si>
    <t>PROGRAM 1016 POLJOPRIVREDA</t>
  </si>
  <si>
    <t>Funkcijska klasifikacija: 0421 Poljoprivreda</t>
  </si>
  <si>
    <t xml:space="preserve">Subvencije </t>
  </si>
  <si>
    <t>Subvencije trgovačkim društvima, zadrugama poljoprivrednicima i obrtnicima izvan javnog sektora</t>
  </si>
  <si>
    <t>Subvencije poljoprivrednicima</t>
  </si>
  <si>
    <t xml:space="preserve">A101601 Subvencije u stočarstvu </t>
  </si>
  <si>
    <t>A101402 Redovna djelatnost PŠ Peteranec i Sigetec</t>
  </si>
  <si>
    <t>Funkcijska klasifikacija: 0912 Osnovno obrazovanje</t>
  </si>
  <si>
    <t>Pomoći dane u inozemstvo i unutar općeg proračuna</t>
  </si>
  <si>
    <t>Pomoći unutar općeg proračuna</t>
  </si>
  <si>
    <t>Kapitalne pomoći unutar izvanproračunskim korisnicima županijskih, gradskih i općinskih proračuna</t>
  </si>
  <si>
    <t>Namirnice</t>
  </si>
  <si>
    <t>Ostale usluge</t>
  </si>
  <si>
    <t>Tekuće donacije u novcu</t>
  </si>
  <si>
    <t>Materijalna imovina - prirodna bogastva</t>
  </si>
  <si>
    <t>Građevinsko zemljište</t>
  </si>
  <si>
    <t>Ostali materijal i dijelovi za tekuće i invest. Održavanje</t>
  </si>
  <si>
    <t>A100505 Održavanje javnih zelenih površina i groblja</t>
  </si>
  <si>
    <t>Postrojenje i oprema</t>
  </si>
  <si>
    <t>Dionice i udjeli u glavnici trgovačkih društva u javnom sektoru</t>
  </si>
  <si>
    <t>K101401 Izgradnja vrtića u Peterancu</t>
  </si>
  <si>
    <t>Zgrada vrtića</t>
  </si>
  <si>
    <t>Ostali nespomenuti građevinski objekti - stanice</t>
  </si>
  <si>
    <t>Premija osiguranja ostale imovine</t>
  </si>
  <si>
    <t>Premija osiguranja zaposlenih</t>
  </si>
  <si>
    <t>IZVOR 06 DONACIJA</t>
  </si>
  <si>
    <t>Ostale usluge tek.održ. - malčiranje i orezivanje</t>
  </si>
  <si>
    <t>K100303 Kulturni centar/društveni dom Peteranec</t>
  </si>
  <si>
    <t>Zgrade kulturnih institucija</t>
  </si>
  <si>
    <t>IZVOR: O6 DONACIJE</t>
  </si>
  <si>
    <t>IZVOR 06 DONACIJE</t>
  </si>
  <si>
    <t>IZVOR 08 NAMJENSKI PRIMICI</t>
  </si>
  <si>
    <t xml:space="preserve">Ostale naknade iz proračuna u novcu                                                         </t>
  </si>
  <si>
    <t xml:space="preserve">Stipendije i školarine                                                                                      </t>
  </si>
  <si>
    <t xml:space="preserve">Kapitalne pomoći trgovačkim društvima u javnom sektoru                     </t>
  </si>
  <si>
    <t>Usluge tek. i invest. održavanja građ. Objekata</t>
  </si>
  <si>
    <t>Porez na robu i usluge</t>
  </si>
  <si>
    <t>Pomoći proračunu iz drugih proračuna</t>
  </si>
  <si>
    <t>Pomoći  temeljem prijenosa EU</t>
  </si>
  <si>
    <t>Prihodi od nefinancijske imovine</t>
  </si>
  <si>
    <t>Prihodi po posebnim propisima</t>
  </si>
  <si>
    <t>Komunalni doprinosi i naknade</t>
  </si>
  <si>
    <t>Donacije od pravnih i fizičkih osoba izvan općeg proračuna i povrat donacija po protesnim jamstvima</t>
  </si>
  <si>
    <t>Upravne i administrative pristojbe</t>
  </si>
  <si>
    <t>RASPOLOŽIVA SREDSTVA IZ PRETHODNE GODINE</t>
  </si>
  <si>
    <t>PRORAČUN OPĆINE PETERANEC UKUPNO</t>
  </si>
  <si>
    <t>BROJ RAČUNA</t>
  </si>
  <si>
    <t>OPIS</t>
  </si>
  <si>
    <t xml:space="preserve">Ostali nespomenuti građevinski objekti - ograda groblje Sigetec         </t>
  </si>
  <si>
    <t>Ostali nespomenuti rashodi poslovanja -kom. Doprinos</t>
  </si>
  <si>
    <t xml:space="preserve">Ostala nematerijalna proizvedena imovina                                                    </t>
  </si>
  <si>
    <t xml:space="preserve">K100304 Sportsko rekreativni kompleks Panonija </t>
  </si>
  <si>
    <t>A100510 Deratizacija i dezinsekcija</t>
  </si>
  <si>
    <t>A100511 Veterinarske usluge</t>
  </si>
  <si>
    <t>A100513 Gradnja grobnice - Općina Peteranec</t>
  </si>
  <si>
    <t>Elektronski mediji (232331)</t>
  </si>
  <si>
    <t>Materijal i sredstva za čišćenje+ostali materijali za poslove redovnog poslovanja</t>
  </si>
  <si>
    <t>Naknade troškovima zaposlenima</t>
  </si>
  <si>
    <t>Intelektualne i osobne usluge</t>
  </si>
  <si>
    <t>A100508 Čišćenje deponija</t>
  </si>
  <si>
    <t>Uređenje sanitarnog čvora u društvenom domu u Peterancu</t>
  </si>
  <si>
    <t>Naknada za prijevoz,za rad na terenu i odvojeni život</t>
  </si>
  <si>
    <t>Pomoći unutar opće proračuna</t>
  </si>
  <si>
    <t>Pomoći drugim proračunskim korisnicima drugih proračuna</t>
  </si>
  <si>
    <t>Pomoći dane inozemstvu i unutar općeg proračuna</t>
  </si>
  <si>
    <t>K100901 Kapitalna donacija sportskim klubovima i društvima</t>
  </si>
  <si>
    <t>K100401 Asfaltiranje i sanacija nerazvrstanih cesta</t>
  </si>
  <si>
    <t>IZVOR 08 KREDIT</t>
  </si>
  <si>
    <t xml:space="preserve">Ostali nespomenuti građevinski objekti </t>
  </si>
  <si>
    <t xml:space="preserve">Grafičke i tiskarske usluge </t>
  </si>
  <si>
    <t>A100304 Rušenje stambenih objekata u vlasništvu općine</t>
  </si>
  <si>
    <t>Nematerijalna proizvedene imovina</t>
  </si>
  <si>
    <t>K100407 Izgradnja javne rasvjete-bic.staza Peteranec-Koprivnica</t>
  </si>
  <si>
    <t>K100408 Izgradnja igrališta u Peterancu</t>
  </si>
  <si>
    <t>Kazne upravne mjere i ostali prihodi</t>
  </si>
  <si>
    <t>Primici od zaduživanja</t>
  </si>
  <si>
    <t>Primljeni zajmovi od drugih razina vlasti</t>
  </si>
  <si>
    <t>Primljeni krediti od tuzemnih kreditnih institucija izvan javnog sektora</t>
  </si>
  <si>
    <t>A100514 Nabava komunalne opreme</t>
  </si>
  <si>
    <t>A100515 Nabava spremnika za razdvajanje otpada za domaćinstva</t>
  </si>
  <si>
    <t>A100404 Snimanje i evidencija grobnih mjesta - groblja Peteranec</t>
  </si>
  <si>
    <t>A100105 Pokroviteljstvo</t>
  </si>
  <si>
    <t>Naknade troška zaposlenima</t>
  </si>
  <si>
    <t>A100301 Uređenje sanitarnog čvora u društ. Domu u Peterancu</t>
  </si>
  <si>
    <t>usluge tekućeg i investicijskog održavanja</t>
  </si>
  <si>
    <t>Kazne, penali i naknada štete</t>
  </si>
  <si>
    <t>Ostale naknade šteta pravnim i fizičkim osobama</t>
  </si>
  <si>
    <t>Naknada za štete uzrokovane prirodnim katastrofama</t>
  </si>
  <si>
    <t>Ostali rashodi (SUMMIT FEPE)</t>
  </si>
  <si>
    <t>SUMMIT FEPE</t>
  </si>
  <si>
    <t>Rashodi poslovanja-SUMMIT FEPE</t>
  </si>
  <si>
    <t>K100404 Izgradnja pješačke staze-zapad</t>
  </si>
  <si>
    <t>Nagrade i naknada prehrane</t>
  </si>
  <si>
    <t>K100413 Povećanje sigurnosti cestovnog prometa</t>
  </si>
  <si>
    <t>Kazne,penali i naknada štete</t>
  </si>
  <si>
    <t>Ostale usluge promidžbe i informiranja</t>
  </si>
  <si>
    <t>Pomoć obiteljima i kućanstvima -  ogrjevno drvo</t>
  </si>
  <si>
    <t>PROGRAM 1017 SUMMIT FEPE</t>
  </si>
  <si>
    <t>Tekuće donacije udrugama-povrat neopravdanih sredstava</t>
  </si>
  <si>
    <t>IZMJENA</t>
  </si>
  <si>
    <t>Ostali materijal i dijelovi za tek. i invest.održ. - hortikultura         322440</t>
  </si>
  <si>
    <t>A100107 Kupnja udjela u glavnici trgovačkih društva</t>
  </si>
  <si>
    <t>Porez na potrošnju alkoholnih i bezalkoholnih pića</t>
  </si>
  <si>
    <t xml:space="preserve">A101308 Sufinanciranje rada Bibliobusa i gradske knjižnice </t>
  </si>
  <si>
    <t>A101209 Projekt "Zaželi 3"</t>
  </si>
  <si>
    <t>A101208 Projekt "Zaželi 2"</t>
  </si>
  <si>
    <t>A100507 Održavanje zelenih otoka</t>
  </si>
  <si>
    <t>A100516 Snimanje i evidencija grobnih mjesta - groblje Sigetec</t>
  </si>
  <si>
    <t>K100410 Asfaltiranje nerazvrstane ceste -F.Galović Peteranec</t>
  </si>
  <si>
    <t xml:space="preserve">K100412 Solarne pametne autobusne stanice/ pametne klupe </t>
  </si>
  <si>
    <t>K100411 Uređenje parkirališta na mjesnom groblju u Peterancu</t>
  </si>
  <si>
    <t>K100410 Asfaltiranje nerazvrstane ceste - F. Galovića Peteranec</t>
  </si>
  <si>
    <t>K100405 Izgradnja pješačke staze u Peterancu (do groblja)</t>
  </si>
  <si>
    <t>K100311 Uređenje parka u Sigecu</t>
  </si>
  <si>
    <t>K100306 Zamjena stolarije u društvenom domu u  Komatnici i Sigecu</t>
  </si>
  <si>
    <t>K100307 Sportsko rekreativni kompleks Panonija II.faza</t>
  </si>
  <si>
    <t>K100308 Izgradnja Streetball igrališta</t>
  </si>
  <si>
    <t>K100305 Izgradnja dječjeg igrališta u Sigecu</t>
  </si>
  <si>
    <t>K100309 Opremanje dječjeg igrališta u Sigecu</t>
  </si>
  <si>
    <t>A100106 Manifestacije u organizaciji Općine Peteranec</t>
  </si>
  <si>
    <t>A101210 Projekt "Stižem po tebe, nisi sam 4"</t>
  </si>
  <si>
    <t xml:space="preserve">Funkcijska klasifikacija: 1012 Invaliditet </t>
  </si>
  <si>
    <t>,</t>
  </si>
  <si>
    <t>Tekuće pomoći iz državnog proračuna      fiskalno izravnanje</t>
  </si>
  <si>
    <t xml:space="preserve">Ostali rashodi  </t>
  </si>
  <si>
    <t>A100108 Izbori za članove Vijeća Romske nacionalne manjine</t>
  </si>
  <si>
    <t>IZVOR 05 POMOĆ</t>
  </si>
  <si>
    <t>Naknada za uređenje voda</t>
  </si>
  <si>
    <t>PROGRAM 1018 ZDRAVSTVO</t>
  </si>
  <si>
    <t>-1.066.221,55</t>
  </si>
  <si>
    <t>-7.963,37</t>
  </si>
  <si>
    <t>-1.116.426,68</t>
  </si>
  <si>
    <t>III. ZAVRŠNA ODREDBA</t>
  </si>
  <si>
    <t>Ove Izmjene i dopune Proračuna stupaju na snagu prvog dana od dana objave u "Službenom glasniku Koprivničko-križevačke županije".</t>
  </si>
  <si>
    <t xml:space="preserve">Prihod od zakupa poljoprivrednog zemljišta  </t>
  </si>
  <si>
    <t xml:space="preserve">Spomenička renta                                                                                   </t>
  </si>
  <si>
    <t xml:space="preserve">                        Na temelju članka 42. Zakona o proračunu ("Narodne novine" broj 87/08., 136/12. i 15/15) i članka 31. Statuta Općine Peteranec ("Službeni  </t>
  </si>
  <si>
    <t>Razred, skupina, podskupina i odjeljak</t>
  </si>
  <si>
    <t>PRORAČUN ZA 2023. GODINU</t>
  </si>
  <si>
    <t xml:space="preserve"> NOVI PRORAČUN ZA 2023. GODINU</t>
  </si>
  <si>
    <t>NOVI PRORAČUN ZA 2023. GODINU</t>
  </si>
  <si>
    <t xml:space="preserve">                                                                                                           BROJČANA OZNAKA I NAZIV RAZDJELA I GLAVE</t>
  </si>
  <si>
    <t xml:space="preserve">NOVI PRORAČUN ZA 2023. GODINU </t>
  </si>
  <si>
    <t>Podskupina, odjel i izvor financiranja</t>
  </si>
  <si>
    <t xml:space="preserve">Plaće  </t>
  </si>
  <si>
    <t xml:space="preserve">Regres za godišnji odmor  </t>
  </si>
  <si>
    <t xml:space="preserve">Doprinos za obvezno zdravstveno osiguranje  </t>
  </si>
  <si>
    <t xml:space="preserve">Dnevnice za službena putovanja   </t>
  </si>
  <si>
    <t xml:space="preserve">Naknada za korištenje privatnog automobila u službene svrhe   </t>
  </si>
  <si>
    <t xml:space="preserve">Uredski materijal    </t>
  </si>
  <si>
    <t xml:space="preserve">Literatura </t>
  </si>
  <si>
    <t xml:space="preserve">Usluge tekućeg i investicijskog održavanja postrojenja i opreme  </t>
  </si>
  <si>
    <t xml:space="preserve">Usluge banaka </t>
  </si>
  <si>
    <t xml:space="preserve">Računala i računalna oprema    </t>
  </si>
  <si>
    <t>Ostali nespomenuti građevinski objekti - dječje igralište</t>
  </si>
  <si>
    <t>KLASA: 400-01/22-01/01</t>
  </si>
  <si>
    <t>NAZIV RAZDJELA I GLAVE, RAČUNA EKONOMSKE KLASIFIKACIJE TE IZVOR FINANCIRANJA</t>
  </si>
  <si>
    <t>38-01</t>
  </si>
  <si>
    <t>32       01</t>
  </si>
  <si>
    <t>31---01</t>
  </si>
  <si>
    <t>41--01</t>
  </si>
  <si>
    <t>42--01</t>
  </si>
  <si>
    <t>31--05</t>
  </si>
  <si>
    <t>42--05</t>
  </si>
  <si>
    <t>42-04</t>
  </si>
  <si>
    <t xml:space="preserve">PROGRAM 1002 Redovna djelatnost        </t>
  </si>
  <si>
    <t>421+</t>
  </si>
  <si>
    <t>422+</t>
  </si>
  <si>
    <t>426+</t>
  </si>
  <si>
    <t>K100415 Pješačka staza Peteranec - Ulica Braće Radić - II. Faza</t>
  </si>
  <si>
    <t xml:space="preserve">                   Tablica 1.: Rashodi i izdaci Proračuna po organizacijskoj klasifikaciji raspoređuju se kako slijedi:</t>
  </si>
  <si>
    <t>Pomoći proračunskim korisnicima drugih proračuna</t>
  </si>
  <si>
    <t xml:space="preserve">                                                                                                                                            Članak 3.</t>
  </si>
  <si>
    <t xml:space="preserve">                                                                                                                                            Članak 4.</t>
  </si>
  <si>
    <t xml:space="preserve">                                                                                                                       OPĆINSKO VIJEĆE OPĆINE PETERANEC</t>
  </si>
  <si>
    <t xml:space="preserve"> financiranja mijenjaju se u A. Računu prihoda i rashoda i B. Računu financiranja, kako slijedi:</t>
  </si>
  <si>
    <t>Prihodi poslovanja                                                                                       EUR</t>
  </si>
  <si>
    <t xml:space="preserve">                                                                                                                         HRK</t>
  </si>
  <si>
    <t>Rashodi poslovanja                                                                                      EUR</t>
  </si>
  <si>
    <t>Prihod od prodaje proizv. i roba te pruž. usluga i prih. od donacija</t>
  </si>
  <si>
    <t>IZVOR: 07 PRIHODI OD PRODAJE ILI ZAMJENE NEFINANC. IMOVINE</t>
  </si>
  <si>
    <t>IZVOR 07 PRIHODI OD PRODAJE ILI ZAMJENE NEFINANC. IMOVINE</t>
  </si>
  <si>
    <t>A100305 Uređenje sanitar. čvora u mrtvačnici na groblju Peteranec</t>
  </si>
  <si>
    <t>K100403 Izgradnja bicikl.-pješačke staze u Peteranec-Koprivnica</t>
  </si>
  <si>
    <t>K100415 Bicikl.-pješ. staza Sigetec - Ulica Ivana Berute - I. faza</t>
  </si>
  <si>
    <t xml:space="preserve">A100504 Održ. građ. javne odvod. obor. voda, malč. i orezivanje </t>
  </si>
  <si>
    <t>A100517 Izrada geod. Elab. - izmjene granica na groblju Peteranec</t>
  </si>
  <si>
    <t>Funkc. klas.:0660 Rash.vezani uz stan. i kom.pog. - nesvrstani</t>
  </si>
  <si>
    <t>Funkc. klas.: 0660 Rash. vezani uz stan. i kom. pog. - nesvrstani</t>
  </si>
  <si>
    <t>PROGRAM 1008 JAVNE POTREBE U PROTUPOŽ. I CIVILNOJ ZAŠTITI</t>
  </si>
  <si>
    <t>PROGRAM 1010 JAVNE POTREBE U KULT. I RAZVOJ CIV. DRUŠTVA</t>
  </si>
  <si>
    <t>Funkc. klas.: 0860 Rash. za rekr., kult. i rel. koji nisu drugdje svrstani</t>
  </si>
  <si>
    <t>PROGRAM 1011 JAVNE POTREBE SUFINANC. VJERSKIH ZAJEDNICA</t>
  </si>
  <si>
    <t>Funkc. klas.: 1090 Aktivnosti soc. zaštite koje nisu drugdje svrstane</t>
  </si>
  <si>
    <t>A101204 Pomoć za troškove stan.-ogrjevno drvo korisnici ZMN-a</t>
  </si>
  <si>
    <t>Naknade građ. i kućanst. na temelju osiguranja i druge naknade</t>
  </si>
  <si>
    <t>Naknade građ. i kuć. na temelju osiguranja i druge naknade</t>
  </si>
  <si>
    <t>A101002 Redovna djelat. udruga i ostalih org. civilnog društva</t>
  </si>
  <si>
    <t>Funkc. klas.: 0760 Poslovi i usl. zdravstva koji nisu drugdje svrstani</t>
  </si>
  <si>
    <t>A100512 Sufinanc. mikročip., kastr. i sterilizacije kućnih ljubimaca</t>
  </si>
  <si>
    <t>Peteranec, 13. rujna 2023.</t>
  </si>
  <si>
    <t xml:space="preserve">       glasnik Koprivničko-križevačke županije" broj 6/13., 4/18., 4/20. i 4/21), Općinsko vijeće Općine Peteranec na 26. sjednici održanoj 13.rujna 2023., donosi</t>
  </si>
  <si>
    <t>URBROJ: 2137-12-02-23-2</t>
  </si>
  <si>
    <t xml:space="preserve">                        U Proračunu Općine Peteranec za 2023. godinu i projekcijama za 2024. i 2025. godinu ("Službeni glasnik Koprivničko-križevačke županije" broj 40/22)(u daljnjem tekstu: Proračun) u članku 1. mijenjaju se A. Račun prihoda i rashoda, B. Račun financiranja i C. višak/manjak prihoda i primitaka kako slijedi:</t>
  </si>
  <si>
    <t xml:space="preserve">                                                                IZMJENE I DOPUNE  PRORAČUNA OPĆINE PETERANEC</t>
  </si>
  <si>
    <t xml:space="preserve">                                                            ZA 2023. GODINU I PROJEKCIJE ZA 2024. I 2025. GODINU</t>
  </si>
  <si>
    <t xml:space="preserve">                                                                                                                                        Članak 1.</t>
  </si>
  <si>
    <t xml:space="preserve">Prihodi i rashodi te primici i izdaci po ekonomskoj klasifikaciji utvrđeni u računu A. Računu prihoda i rashoda i B. Računu </t>
  </si>
  <si>
    <t>U članku 3. se provode izmjene i dopune rashoda i izdataka po nositeljima, korisnicima i  programima u Posebnom dijelu Proračuna kako slijedi:</t>
  </si>
  <si>
    <t>Članak 2.</t>
  </si>
  <si>
    <t>Prihodi od prodaje nefinancijske imovine                                              EUR</t>
  </si>
  <si>
    <t>UKUPNO PRIHODI                                                                                      EUR</t>
  </si>
  <si>
    <t>Rashodi za nabavu nefinancijske imovine                                              EUR</t>
  </si>
  <si>
    <t>UKUPNO RASHODI                                                                                     EUR</t>
  </si>
  <si>
    <t>Primici od financijske imovine i zaduživanja                                          EUR</t>
  </si>
  <si>
    <t>NETO ZADUŽIVANJE / FINANCIRANJE                                                   EUR</t>
  </si>
  <si>
    <t>Izdaci za financijsku imovinu i otplate zajmova                                   EUR</t>
  </si>
  <si>
    <r>
      <rPr>
        <b/>
        <sz val="11"/>
        <color theme="1"/>
        <rFont val="Calibri"/>
        <family val="2"/>
        <charset val="238"/>
        <scheme val="minor"/>
      </rPr>
      <t>VIŠAK</t>
    </r>
    <r>
      <rPr>
        <sz val="11"/>
        <color theme="1"/>
        <rFont val="Calibri"/>
        <family val="2"/>
        <charset val="238"/>
        <scheme val="minor"/>
      </rPr>
      <t>/MANJ.IZ PRET.G.KOJI ĆE SE POKR./RASP.U BUD.RAZD.     EUR</t>
    </r>
  </si>
  <si>
    <t>UKUPNO PRIHODI I PRIMICI                                                                    EUR</t>
  </si>
  <si>
    <t>UKUPNO RASHODI I IZDACI                                                                     EUR</t>
  </si>
  <si>
    <t>RAZLIKA višak+/manjak-                                                                            EUR</t>
  </si>
  <si>
    <t>K100305 Izgr./nadogr./oprem. objekta jav. namjene u Komatnici</t>
  </si>
  <si>
    <t>K100407 Izgr. jav. rasvj. - bic.-pješ. staza Peteranec-Koprivnica</t>
  </si>
  <si>
    <t>K100409 Projektna dok. za  izgr. prom. od Peteranca do Herešina</t>
  </si>
  <si>
    <t>Naknade građanima i kućan. na temelju osig. i druge naknade</t>
  </si>
  <si>
    <t>K100406 Izrada projektne dokum. za izgradnju staza u Sigecu</t>
  </si>
  <si>
    <t>A100407 Gradnja grobnice/kosturnice - grob. Sigetec i Peteranec</t>
  </si>
  <si>
    <t>A100401 Izrada geod. elab. izved. stanja ceste-Ulica F.Galovića</t>
  </si>
  <si>
    <t>A100402 Izrada geod. elab. izved. stanja ceste-Ulica K.Tomislava</t>
  </si>
  <si>
    <t>Funkc.klas.:0660 Rash.vezani uz stan.i kom.pog.koji nisu dr. svr.</t>
  </si>
  <si>
    <t>A100403 Ažuriranje registra nerazvr. c. na podr. Općine Peteranec</t>
  </si>
  <si>
    <t>A100601 Sufinanciranje vodovod.mr. u Starogradskoj ul. u Sigecu</t>
  </si>
  <si>
    <t>K100702 Izrada projekt. dokum. za sanaciju odlagališta Klepa</t>
  </si>
  <si>
    <t>A101002 Redovna djel. udruga i ostalih org. civilnog društva</t>
  </si>
  <si>
    <t>Funkc. klas.: 0860 Rash. za rekr., kult. i rel. koji nisu dr. svrstani</t>
  </si>
  <si>
    <t>Funkc. klas.: 1090 Aktivnosti soc. zaštite koje nisu dr. svrstane</t>
  </si>
  <si>
    <t xml:space="preserve">                                                                                                                                                                                                           </t>
  </si>
  <si>
    <t>PREDSJEDNICA:</t>
  </si>
  <si>
    <t xml:space="preserve">        Ivana Dombaj Čižmak,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</si>
</sst>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271">
    <xf numFmtId="0" fontId="0" fillId="0" borderId="0" xfId="0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4" fontId="7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4" fontId="7" fillId="0" borderId="0" xfId="0" applyNumberFormat="1" applyFont="1" applyAlignment="1">
      <alignment horizontal="right"/>
    </xf>
    <xf numFmtId="49" fontId="7" fillId="0" borderId="1" xfId="0" applyNumberFormat="1" applyFont="1" applyBorder="1"/>
    <xf numFmtId="0" fontId="10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wrapText="1"/>
    </xf>
    <xf numFmtId="0" fontId="7" fillId="4" borderId="1" xfId="0" applyFont="1" applyFill="1" applyBorder="1"/>
    <xf numFmtId="0" fontId="7" fillId="5" borderId="1" xfId="0" applyFont="1" applyFill="1" applyBorder="1"/>
    <xf numFmtId="0" fontId="7" fillId="2" borderId="1" xfId="0" applyFont="1" applyFill="1" applyBorder="1"/>
    <xf numFmtId="49" fontId="7" fillId="2" borderId="1" xfId="0" applyNumberFormat="1" applyFont="1" applyFill="1" applyBorder="1"/>
    <xf numFmtId="0" fontId="7" fillId="6" borderId="1" xfId="0" applyFont="1" applyFill="1" applyBorder="1"/>
    <xf numFmtId="0" fontId="7" fillId="3" borderId="1" xfId="0" applyFont="1" applyFill="1" applyBorder="1"/>
    <xf numFmtId="0" fontId="7" fillId="7" borderId="1" xfId="0" applyFont="1" applyFill="1" applyBorder="1"/>
    <xf numFmtId="49" fontId="9" fillId="6" borderId="1" xfId="0" applyNumberFormat="1" applyFont="1" applyFill="1" applyBorder="1"/>
    <xf numFmtId="49" fontId="7" fillId="6" borderId="2" xfId="0" applyNumberFormat="1" applyFont="1" applyFill="1" applyBorder="1"/>
    <xf numFmtId="0" fontId="7" fillId="8" borderId="1" xfId="0" applyFont="1" applyFill="1" applyBorder="1"/>
    <xf numFmtId="0" fontId="7" fillId="9" borderId="1" xfId="0" applyFont="1" applyFill="1" applyBorder="1"/>
    <xf numFmtId="49" fontId="9" fillId="0" borderId="1" xfId="0" applyNumberFormat="1" applyFont="1" applyBorder="1"/>
    <xf numFmtId="0" fontId="7" fillId="10" borderId="1" xfId="0" applyFont="1" applyFill="1" applyBorder="1"/>
    <xf numFmtId="0" fontId="13" fillId="0" borderId="1" xfId="0" applyFont="1" applyBorder="1"/>
    <xf numFmtId="0" fontId="12" fillId="0" borderId="1" xfId="0" applyFont="1" applyBorder="1"/>
    <xf numFmtId="0" fontId="13" fillId="0" borderId="2" xfId="0" applyFont="1" applyBorder="1"/>
    <xf numFmtId="0" fontId="7" fillId="11" borderId="1" xfId="0" applyFont="1" applyFill="1" applyBorder="1"/>
    <xf numFmtId="0" fontId="7" fillId="11" borderId="2" xfId="0" applyFont="1" applyFill="1" applyBorder="1"/>
    <xf numFmtId="0" fontId="7" fillId="13" borderId="0" xfId="0" applyFont="1" applyFill="1" applyAlignment="1">
      <alignment vertical="center" wrapText="1"/>
    </xf>
    <xf numFmtId="0" fontId="7" fillId="13" borderId="2" xfId="0" applyFont="1" applyFill="1" applyBorder="1" applyAlignment="1">
      <alignment vertical="center" wrapText="1"/>
    </xf>
    <xf numFmtId="0" fontId="14" fillId="13" borderId="2" xfId="0" applyFont="1" applyFill="1" applyBorder="1" applyAlignment="1">
      <alignment horizontal="left" vertical="center" wrapText="1"/>
    </xf>
    <xf numFmtId="0" fontId="13" fillId="11" borderId="1" xfId="0" applyFont="1" applyFill="1" applyBorder="1"/>
    <xf numFmtId="0" fontId="16" fillId="0" borderId="0" xfId="0" applyFont="1"/>
    <xf numFmtId="0" fontId="7" fillId="7" borderId="2" xfId="0" applyFont="1" applyFill="1" applyBorder="1"/>
    <xf numFmtId="0" fontId="7" fillId="4" borderId="2" xfId="0" applyFont="1" applyFill="1" applyBorder="1"/>
    <xf numFmtId="0" fontId="7" fillId="13" borderId="2" xfId="0" applyFont="1" applyFill="1" applyBorder="1" applyAlignment="1">
      <alignment horizontal="left" vertical="center" wrapText="1"/>
    </xf>
    <xf numFmtId="0" fontId="7" fillId="5" borderId="2" xfId="0" applyFont="1" applyFill="1" applyBorder="1"/>
    <xf numFmtId="0" fontId="7" fillId="6" borderId="2" xfId="0" applyFont="1" applyFill="1" applyBorder="1"/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/>
    <xf numFmtId="0" fontId="7" fillId="0" borderId="3" xfId="0" applyFont="1" applyBorder="1"/>
    <xf numFmtId="0" fontId="7" fillId="9" borderId="2" xfId="0" applyFont="1" applyFill="1" applyBorder="1"/>
    <xf numFmtId="0" fontId="7" fillId="8" borderId="2" xfId="0" applyFont="1" applyFill="1" applyBorder="1"/>
    <xf numFmtId="0" fontId="7" fillId="10" borderId="2" xfId="0" applyFont="1" applyFill="1" applyBorder="1"/>
    <xf numFmtId="0" fontId="7" fillId="12" borderId="1" xfId="0" applyFont="1" applyFill="1" applyBorder="1"/>
    <xf numFmtId="0" fontId="7" fillId="12" borderId="2" xfId="0" applyFont="1" applyFill="1" applyBorder="1"/>
    <xf numFmtId="0" fontId="7" fillId="3" borderId="2" xfId="0" applyFont="1" applyFill="1" applyBorder="1"/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7" fillId="11" borderId="4" xfId="0" applyNumberFormat="1" applyFont="1" applyFill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0" fontId="7" fillId="3" borderId="0" xfId="0" applyFont="1" applyFill="1"/>
    <xf numFmtId="0" fontId="7" fillId="14" borderId="1" xfId="0" applyFont="1" applyFill="1" applyBorder="1"/>
    <xf numFmtId="0" fontId="7" fillId="15" borderId="1" xfId="0" applyFont="1" applyFill="1" applyBorder="1"/>
    <xf numFmtId="0" fontId="7" fillId="16" borderId="1" xfId="0" applyFont="1" applyFill="1" applyBorder="1"/>
    <xf numFmtId="0" fontId="7" fillId="16" borderId="2" xfId="0" applyFont="1" applyFill="1" applyBorder="1"/>
    <xf numFmtId="0" fontId="7" fillId="15" borderId="2" xfId="0" applyFont="1" applyFill="1" applyBorder="1"/>
    <xf numFmtId="0" fontId="7" fillId="17" borderId="1" xfId="0" applyFont="1" applyFill="1" applyBorder="1"/>
    <xf numFmtId="0" fontId="7" fillId="17" borderId="2" xfId="0" applyFont="1" applyFill="1" applyBorder="1"/>
    <xf numFmtId="0" fontId="7" fillId="14" borderId="2" xfId="0" applyFont="1" applyFill="1" applyBorder="1" applyAlignment="1">
      <alignment wrapText="1"/>
    </xf>
    <xf numFmtId="0" fontId="7" fillId="7" borderId="0" xfId="0" applyFont="1" applyFill="1"/>
    <xf numFmtId="0" fontId="7" fillId="9" borderId="0" xfId="0" applyFont="1" applyFill="1"/>
    <xf numFmtId="0" fontId="7" fillId="8" borderId="0" xfId="0" applyFont="1" applyFill="1"/>
    <xf numFmtId="0" fontId="9" fillId="8" borderId="0" xfId="0" applyFont="1" applyFill="1"/>
    <xf numFmtId="0" fontId="9" fillId="0" borderId="0" xfId="0" applyFont="1"/>
    <xf numFmtId="0" fontId="7" fillId="2" borderId="0" xfId="0" applyFont="1" applyFill="1"/>
    <xf numFmtId="0" fontId="7" fillId="4" borderId="0" xfId="0" applyFont="1" applyFill="1"/>
    <xf numFmtId="0" fontId="7" fillId="12" borderId="0" xfId="0" applyFont="1" applyFill="1"/>
    <xf numFmtId="0" fontId="7" fillId="5" borderId="0" xfId="0" applyFont="1" applyFill="1"/>
    <xf numFmtId="0" fontId="7" fillId="14" borderId="0" xfId="0" applyFont="1" applyFill="1"/>
    <xf numFmtId="0" fontId="7" fillId="17" borderId="0" xfId="0" applyFont="1" applyFill="1"/>
    <xf numFmtId="0" fontId="7" fillId="10" borderId="0" xfId="0" applyFont="1" applyFill="1"/>
    <xf numFmtId="0" fontId="7" fillId="6" borderId="0" xfId="0" applyFont="1" applyFill="1"/>
    <xf numFmtId="0" fontId="7" fillId="15" borderId="0" xfId="0" applyFont="1" applyFill="1"/>
    <xf numFmtId="0" fontId="7" fillId="16" borderId="0" xfId="0" applyFont="1" applyFill="1"/>
    <xf numFmtId="0" fontId="7" fillId="18" borderId="0" xfId="0" applyFont="1" applyFill="1"/>
    <xf numFmtId="0" fontId="8" fillId="0" borderId="0" xfId="0" applyFont="1"/>
    <xf numFmtId="0" fontId="7" fillId="0" borderId="0" xfId="0" applyFont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right"/>
    </xf>
    <xf numFmtId="0" fontId="7" fillId="11" borderId="0" xfId="0" applyFont="1" applyFill="1"/>
    <xf numFmtId="4" fontId="7" fillId="11" borderId="1" xfId="0" applyNumberFormat="1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" fontId="0" fillId="11" borderId="1" xfId="0" applyNumberFormat="1" applyFill="1" applyBorder="1" applyAlignment="1">
      <alignment horizontal="right"/>
    </xf>
    <xf numFmtId="2" fontId="7" fillId="4" borderId="1" xfId="0" applyNumberFormat="1" applyFont="1" applyFill="1" applyBorder="1" applyAlignment="1">
      <alignment horizontal="right"/>
    </xf>
    <xf numFmtId="4" fontId="7" fillId="11" borderId="2" xfId="0" applyNumberFormat="1" applyFont="1" applyFill="1" applyBorder="1" applyAlignment="1">
      <alignment horizontal="right"/>
    </xf>
    <xf numFmtId="4" fontId="7" fillId="3" borderId="2" xfId="0" applyNumberFormat="1" applyFont="1" applyFill="1" applyBorder="1" applyAlignment="1">
      <alignment horizontal="right"/>
    </xf>
    <xf numFmtId="4" fontId="7" fillId="12" borderId="1" xfId="0" applyNumberFormat="1" applyFont="1" applyFill="1" applyBorder="1" applyAlignment="1">
      <alignment horizontal="right"/>
    </xf>
    <xf numFmtId="4" fontId="7" fillId="15" borderId="2" xfId="0" applyNumberFormat="1" applyFont="1" applyFill="1" applyBorder="1" applyAlignment="1">
      <alignment horizontal="right"/>
    </xf>
    <xf numFmtId="4" fontId="7" fillId="16" borderId="1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2" fontId="7" fillId="4" borderId="4" xfId="0" applyNumberFormat="1" applyFont="1" applyFill="1" applyBorder="1" applyAlignment="1">
      <alignment horizontal="right"/>
    </xf>
    <xf numFmtId="4" fontId="7" fillId="12" borderId="4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4" fontId="7" fillId="8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7" fillId="4" borderId="2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7" fillId="15" borderId="1" xfId="0" applyNumberFormat="1" applyFont="1" applyFill="1" applyBorder="1" applyAlignment="1">
      <alignment horizontal="right"/>
    </xf>
    <xf numFmtId="0" fontId="7" fillId="19" borderId="1" xfId="0" applyFont="1" applyFill="1" applyBorder="1"/>
    <xf numFmtId="0" fontId="7" fillId="19" borderId="2" xfId="0" applyFont="1" applyFill="1" applyBorder="1"/>
    <xf numFmtId="4" fontId="7" fillId="19" borderId="1" xfId="0" applyNumberFormat="1" applyFont="1" applyFill="1" applyBorder="1" applyAlignment="1">
      <alignment horizontal="right"/>
    </xf>
    <xf numFmtId="0" fontId="7" fillId="20" borderId="1" xfId="0" applyFont="1" applyFill="1" applyBorder="1"/>
    <xf numFmtId="4" fontId="7" fillId="20" borderId="1" xfId="0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0" xfId="0" applyNumberFormat="1" applyFont="1"/>
    <xf numFmtId="0" fontId="7" fillId="0" borderId="6" xfId="0" applyFont="1" applyBorder="1" applyAlignment="1">
      <alignment horizontal="center"/>
    </xf>
    <xf numFmtId="0" fontId="7" fillId="11" borderId="6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right"/>
    </xf>
    <xf numFmtId="2" fontId="0" fillId="0" borderId="0" xfId="0" applyNumberFormat="1"/>
    <xf numFmtId="2" fontId="7" fillId="11" borderId="4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8" fillId="11" borderId="1" xfId="0" applyNumberFormat="1" applyFont="1" applyFill="1" applyBorder="1" applyAlignment="1">
      <alignment horizontal="right"/>
    </xf>
    <xf numFmtId="4" fontId="18" fillId="11" borderId="2" xfId="0" applyNumberFormat="1" applyFont="1" applyFill="1" applyBorder="1" applyAlignment="1">
      <alignment horizontal="right"/>
    </xf>
    <xf numFmtId="0" fontId="19" fillId="0" borderId="1" xfId="0" applyFont="1" applyBorder="1"/>
    <xf numFmtId="0" fontId="19" fillId="0" borderId="2" xfId="0" applyFont="1" applyBorder="1"/>
    <xf numFmtId="4" fontId="19" fillId="11" borderId="1" xfId="0" applyNumberFormat="1" applyFont="1" applyFill="1" applyBorder="1" applyAlignment="1">
      <alignment horizontal="right"/>
    </xf>
    <xf numFmtId="4" fontId="19" fillId="11" borderId="4" xfId="0" applyNumberFormat="1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4" fontId="19" fillId="11" borderId="2" xfId="0" applyNumberFormat="1" applyFont="1" applyFill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0" fontId="19" fillId="11" borderId="1" xfId="0" applyFont="1" applyFill="1" applyBorder="1"/>
    <xf numFmtId="0" fontId="19" fillId="11" borderId="2" xfId="0" applyFont="1" applyFill="1" applyBorder="1"/>
    <xf numFmtId="0" fontId="19" fillId="11" borderId="0" xfId="0" applyFont="1" applyFill="1"/>
    <xf numFmtId="0" fontId="21" fillId="11" borderId="0" xfId="0" applyFont="1" applyFill="1" applyAlignment="1">
      <alignment horizontal="right"/>
    </xf>
    <xf numFmtId="0" fontId="0" fillId="11" borderId="0" xfId="0" applyFill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wrapText="1"/>
    </xf>
    <xf numFmtId="0" fontId="19" fillId="7" borderId="1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9" fillId="11" borderId="5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6" fillId="6" borderId="0" xfId="0" applyFont="1" applyFill="1"/>
    <xf numFmtId="0" fontId="6" fillId="0" borderId="1" xfId="0" applyFont="1" applyBorder="1"/>
    <xf numFmtId="4" fontId="6" fillId="11" borderId="4" xfId="0" applyNumberFormat="1" applyFont="1" applyFill="1" applyBorder="1" applyAlignment="1">
      <alignment horizontal="right"/>
    </xf>
    <xf numFmtId="0" fontId="6" fillId="0" borderId="0" xfId="0" applyFont="1"/>
    <xf numFmtId="0" fontId="7" fillId="7" borderId="1" xfId="0" applyFont="1" applyFill="1" applyBorder="1" applyAlignment="1">
      <alignment horizontal="left"/>
    </xf>
    <xf numFmtId="4" fontId="7" fillId="7" borderId="4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4" fontId="6" fillId="11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11" borderId="4" xfId="0" quotePrefix="1" applyNumberFormat="1" applyFont="1" applyFill="1" applyBorder="1" applyAlignment="1">
      <alignment horizontal="right"/>
    </xf>
    <xf numFmtId="4" fontId="6" fillId="6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4" fontId="6" fillId="0" borderId="1" xfId="0" quotePrefix="1" applyNumberFormat="1" applyFont="1" applyBorder="1" applyAlignment="1">
      <alignment horizontal="right"/>
    </xf>
    <xf numFmtId="0" fontId="0" fillId="11" borderId="0" xfId="0" applyFill="1"/>
    <xf numFmtId="0" fontId="19" fillId="11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Border="1"/>
    <xf numFmtId="4" fontId="6" fillId="0" borderId="2" xfId="0" applyNumberFormat="1" applyFont="1" applyBorder="1" applyAlignment="1">
      <alignment horizontal="right"/>
    </xf>
    <xf numFmtId="4" fontId="6" fillId="0" borderId="2" xfId="0" quotePrefix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11" borderId="1" xfId="0" applyFill="1" applyBorder="1"/>
    <xf numFmtId="0" fontId="0" fillId="11" borderId="2" xfId="0" applyFill="1" applyBorder="1"/>
    <xf numFmtId="4" fontId="0" fillId="11" borderId="4" xfId="0" applyNumberFormat="1" applyFill="1" applyBorder="1" applyAlignment="1">
      <alignment horizontal="right"/>
    </xf>
    <xf numFmtId="0" fontId="19" fillId="0" borderId="2" xfId="0" applyFont="1" applyBorder="1" applyAlignment="1">
      <alignment horizontal="left"/>
    </xf>
    <xf numFmtId="0" fontId="0" fillId="0" borderId="1" xfId="0" applyBorder="1"/>
    <xf numFmtId="0" fontId="0" fillId="0" borderId="2" xfId="0" applyBorder="1"/>
    <xf numFmtId="4" fontId="0" fillId="11" borderId="4" xfId="0" quotePrefix="1" applyNumberFormat="1" applyFill="1" applyBorder="1" applyAlignment="1">
      <alignment horizontal="right"/>
    </xf>
    <xf numFmtId="4" fontId="0" fillId="11" borderId="0" xfId="0" applyNumberFormat="1" applyFill="1" applyAlignment="1">
      <alignment horizontal="right"/>
    </xf>
    <xf numFmtId="4" fontId="6" fillId="0" borderId="0" xfId="0" applyNumberFormat="1" applyFont="1"/>
    <xf numFmtId="4" fontId="19" fillId="0" borderId="2" xfId="0" applyNumberFormat="1" applyFont="1" applyBorder="1"/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4" fontId="19" fillId="0" borderId="2" xfId="0" quotePrefix="1" applyNumberFormat="1" applyFont="1" applyBorder="1" applyAlignment="1">
      <alignment horizontal="right"/>
    </xf>
    <xf numFmtId="4" fontId="6" fillId="0" borderId="2" xfId="0" applyNumberFormat="1" applyFont="1" applyBorder="1"/>
    <xf numFmtId="0" fontId="6" fillId="0" borderId="2" xfId="0" applyFont="1" applyBorder="1" applyAlignment="1">
      <alignment wrapText="1"/>
    </xf>
    <xf numFmtId="4" fontId="19" fillId="11" borderId="0" xfId="0" applyNumberFormat="1" applyFont="1" applyFill="1" applyAlignment="1">
      <alignment horizontal="right"/>
    </xf>
    <xf numFmtId="0" fontId="0" fillId="0" borderId="4" xfId="0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4" fontId="7" fillId="11" borderId="5" xfId="0" applyNumberFormat="1" applyFont="1" applyFill="1" applyBorder="1" applyAlignment="1">
      <alignment horizontal="right"/>
    </xf>
    <xf numFmtId="0" fontId="0" fillId="0" borderId="3" xfId="0" applyBorder="1"/>
    <xf numFmtId="4" fontId="7" fillId="9" borderId="4" xfId="0" applyNumberFormat="1" applyFont="1" applyFill="1" applyBorder="1" applyAlignment="1">
      <alignment horizontal="right"/>
    </xf>
    <xf numFmtId="4" fontId="7" fillId="8" borderId="4" xfId="0" applyNumberFormat="1" applyFont="1" applyFill="1" applyBorder="1" applyAlignment="1">
      <alignment horizontal="right"/>
    </xf>
    <xf numFmtId="0" fontId="6" fillId="11" borderId="1" xfId="0" applyFont="1" applyFill="1" applyBorder="1"/>
    <xf numFmtId="0" fontId="6" fillId="11" borderId="2" xfId="0" applyFont="1" applyFill="1" applyBorder="1"/>
    <xf numFmtId="0" fontId="6" fillId="11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4" fontId="0" fillId="11" borderId="2" xfId="0" applyNumberFormat="1" applyFill="1" applyBorder="1" applyAlignment="1">
      <alignment horizontal="right"/>
    </xf>
    <xf numFmtId="4" fontId="6" fillId="11" borderId="2" xfId="0" applyNumberFormat="1" applyFont="1" applyFill="1" applyBorder="1" applyAlignment="1">
      <alignment horizontal="right"/>
    </xf>
    <xf numFmtId="4" fontId="7" fillId="8" borderId="2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7" fillId="4" borderId="4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wrapText="1"/>
    </xf>
    <xf numFmtId="2" fontId="6" fillId="0" borderId="1" xfId="0" applyNumberFormat="1" applyFont="1" applyBorder="1" applyAlignment="1">
      <alignment horizontal="right"/>
    </xf>
    <xf numFmtId="2" fontId="6" fillId="0" borderId="4" xfId="0" applyNumberFormat="1" applyFont="1" applyBorder="1" applyAlignment="1">
      <alignment horizontal="right"/>
    </xf>
    <xf numFmtId="4" fontId="7" fillId="3" borderId="4" xfId="0" applyNumberFormat="1" applyFont="1" applyFill="1" applyBorder="1" applyAlignment="1">
      <alignment horizontal="right"/>
    </xf>
    <xf numFmtId="2" fontId="7" fillId="12" borderId="1" xfId="1" applyNumberFormat="1" applyFont="1" applyFill="1" applyBorder="1" applyAlignment="1">
      <alignment horizontal="right"/>
    </xf>
    <xf numFmtId="2" fontId="7" fillId="0" borderId="1" xfId="1" applyNumberFormat="1" applyFont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2" fontId="6" fillId="0" borderId="2" xfId="1" applyNumberFormat="1" applyFont="1" applyBorder="1" applyAlignment="1">
      <alignment horizontal="right"/>
    </xf>
    <xf numFmtId="0" fontId="6" fillId="3" borderId="0" xfId="0" applyFont="1" applyFill="1"/>
    <xf numFmtId="0" fontId="6" fillId="13" borderId="2" xfId="0" applyFont="1" applyFill="1" applyBorder="1" applyAlignment="1">
      <alignment vertical="center" wrapText="1"/>
    </xf>
    <xf numFmtId="0" fontId="6" fillId="13" borderId="2" xfId="0" applyFont="1" applyFill="1" applyBorder="1" applyAlignment="1">
      <alignment horizontal="left" vertical="center" wrapText="1"/>
    </xf>
    <xf numFmtId="4" fontId="0" fillId="11" borderId="3" xfId="0" applyNumberFormat="1" applyFill="1" applyBorder="1" applyAlignment="1">
      <alignment horizontal="right"/>
    </xf>
    <xf numFmtId="0" fontId="6" fillId="12" borderId="1" xfId="0" applyFont="1" applyFill="1" applyBorder="1"/>
    <xf numFmtId="0" fontId="6" fillId="11" borderId="0" xfId="0" applyFont="1" applyFill="1"/>
    <xf numFmtId="0" fontId="7" fillId="5" borderId="2" xfId="0" applyFont="1" applyFill="1" applyBorder="1" applyAlignment="1">
      <alignment horizontal="left"/>
    </xf>
    <xf numFmtId="4" fontId="7" fillId="5" borderId="4" xfId="0" applyNumberFormat="1" applyFont="1" applyFill="1" applyBorder="1" applyAlignment="1">
      <alignment horizontal="right"/>
    </xf>
    <xf numFmtId="0" fontId="0" fillId="11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6" fillId="13" borderId="0" xfId="0" applyFont="1" applyFill="1" applyAlignment="1">
      <alignment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14" borderId="2" xfId="0" applyFont="1" applyFill="1" applyBorder="1"/>
    <xf numFmtId="4" fontId="7" fillId="14" borderId="1" xfId="0" applyNumberFormat="1" applyFont="1" applyFill="1" applyBorder="1" applyAlignment="1">
      <alignment horizontal="right"/>
    </xf>
    <xf numFmtId="4" fontId="7" fillId="14" borderId="4" xfId="0" applyNumberFormat="1" applyFont="1" applyFill="1" applyBorder="1" applyAlignment="1">
      <alignment horizontal="right"/>
    </xf>
    <xf numFmtId="0" fontId="7" fillId="11" borderId="2" xfId="0" applyFont="1" applyFill="1" applyBorder="1" applyAlignment="1">
      <alignment wrapText="1"/>
    </xf>
    <xf numFmtId="4" fontId="19" fillId="4" borderId="1" xfId="0" applyNumberFormat="1" applyFont="1" applyFill="1" applyBorder="1" applyAlignment="1">
      <alignment horizontal="right"/>
    </xf>
    <xf numFmtId="0" fontId="0" fillId="4" borderId="0" xfId="0" applyFill="1"/>
    <xf numFmtId="4" fontId="7" fillId="17" borderId="1" xfId="0" applyNumberFormat="1" applyFont="1" applyFill="1" applyBorder="1" applyAlignment="1">
      <alignment horizontal="right"/>
    </xf>
    <xf numFmtId="4" fontId="7" fillId="17" borderId="4" xfId="0" applyNumberFormat="1" applyFont="1" applyFill="1" applyBorder="1" applyAlignment="1">
      <alignment horizontal="right"/>
    </xf>
    <xf numFmtId="0" fontId="6" fillId="0" borderId="5" xfId="0" applyFont="1" applyBorder="1"/>
    <xf numFmtId="0" fontId="6" fillId="0" borderId="6" xfId="0" applyFont="1" applyBorder="1"/>
    <xf numFmtId="4" fontId="6" fillId="11" borderId="6" xfId="0" applyNumberFormat="1" applyFont="1" applyFill="1" applyBorder="1" applyAlignment="1">
      <alignment horizontal="right"/>
    </xf>
    <xf numFmtId="4" fontId="7" fillId="17" borderId="2" xfId="0" applyNumberFormat="1" applyFont="1" applyFill="1" applyBorder="1" applyAlignment="1">
      <alignment horizontal="right"/>
    </xf>
    <xf numFmtId="4" fontId="7" fillId="10" borderId="4" xfId="0" applyNumberFormat="1" applyFont="1" applyFill="1" applyBorder="1" applyAlignment="1">
      <alignment horizontal="right"/>
    </xf>
    <xf numFmtId="4" fontId="7" fillId="10" borderId="1" xfId="0" applyNumberFormat="1" applyFont="1" applyFill="1" applyBorder="1" applyAlignment="1">
      <alignment horizontal="right"/>
    </xf>
    <xf numFmtId="4" fontId="7" fillId="6" borderId="1" xfId="0" applyNumberFormat="1" applyFont="1" applyFill="1" applyBorder="1" applyAlignment="1">
      <alignment horizontal="right"/>
    </xf>
    <xf numFmtId="0" fontId="7" fillId="7" borderId="2" xfId="0" applyFont="1" applyFill="1" applyBorder="1" applyAlignment="1">
      <alignment horizontal="left"/>
    </xf>
    <xf numFmtId="0" fontId="6" fillId="7" borderId="1" xfId="0" applyFont="1" applyFill="1" applyBorder="1"/>
    <xf numFmtId="4" fontId="7" fillId="7" borderId="2" xfId="0" applyNumberFormat="1" applyFont="1" applyFill="1" applyBorder="1" applyAlignment="1">
      <alignment horizontal="right"/>
    </xf>
    <xf numFmtId="4" fontId="7" fillId="6" borderId="4" xfId="0" applyNumberFormat="1" applyFont="1" applyFill="1" applyBorder="1" applyAlignment="1">
      <alignment horizontal="right"/>
    </xf>
    <xf numFmtId="4" fontId="7" fillId="15" borderId="4" xfId="0" applyNumberFormat="1" applyFont="1" applyFill="1" applyBorder="1" applyAlignment="1">
      <alignment horizontal="right"/>
    </xf>
    <xf numFmtId="0" fontId="7" fillId="15" borderId="2" xfId="0" applyFont="1" applyFill="1" applyBorder="1" applyAlignment="1">
      <alignment wrapText="1"/>
    </xf>
    <xf numFmtId="4" fontId="7" fillId="14" borderId="2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4" fontId="6" fillId="11" borderId="8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horizontal="left" wrapText="1"/>
    </xf>
    <xf numFmtId="0" fontId="7" fillId="11" borderId="0" xfId="0" applyFont="1" applyFill="1" applyAlignment="1">
      <alignment horizontal="right"/>
    </xf>
    <xf numFmtId="4" fontId="5" fillId="11" borderId="1" xfId="0" applyNumberFormat="1" applyFont="1" applyFill="1" applyBorder="1" applyAlignment="1">
      <alignment horizontal="right"/>
    </xf>
    <xf numFmtId="0" fontId="16" fillId="0" borderId="0" xfId="0" applyFont="1" applyAlignment="1">
      <alignment horizontal="left"/>
    </xf>
    <xf numFmtId="0" fontId="4" fillId="0" borderId="2" xfId="0" applyFont="1" applyBorder="1"/>
    <xf numFmtId="0" fontId="6" fillId="0" borderId="0" xfId="0" applyFont="1" applyBorder="1"/>
    <xf numFmtId="0" fontId="4" fillId="0" borderId="0" xfId="0" applyFont="1" applyBorder="1"/>
    <xf numFmtId="4" fontId="6" fillId="11" borderId="0" xfId="0" applyNumberFormat="1" applyFont="1" applyFill="1" applyBorder="1" applyAlignment="1">
      <alignment horizontal="right"/>
    </xf>
    <xf numFmtId="4" fontId="0" fillId="11" borderId="9" xfId="0" applyNumberFormat="1" applyFill="1" applyBorder="1" applyAlignment="1">
      <alignment horizontal="right"/>
    </xf>
    <xf numFmtId="0" fontId="0" fillId="11" borderId="0" xfId="0" applyFill="1" applyBorder="1" applyAlignment="1">
      <alignment horizontal="right"/>
    </xf>
    <xf numFmtId="0" fontId="0" fillId="0" borderId="0" xfId="0" applyFont="1"/>
    <xf numFmtId="0" fontId="3" fillId="0" borderId="1" xfId="0" applyFont="1" applyBorder="1"/>
    <xf numFmtId="0" fontId="8" fillId="0" borderId="0" xfId="0" applyFont="1" applyAlignment="1"/>
    <xf numFmtId="0" fontId="0" fillId="0" borderId="0" xfId="0" applyBorder="1"/>
    <xf numFmtId="4" fontId="0" fillId="11" borderId="0" xfId="0" applyNumberFormat="1" applyFill="1" applyBorder="1" applyAlignment="1">
      <alignment horizontal="right"/>
    </xf>
    <xf numFmtId="0" fontId="2" fillId="0" borderId="1" xfId="0" applyFont="1" applyBorder="1"/>
    <xf numFmtId="0" fontId="7" fillId="3" borderId="1" xfId="0" applyFont="1" applyFill="1" applyBorder="1" applyAlignment="1">
      <alignment horizontal="left"/>
    </xf>
    <xf numFmtId="49" fontId="0" fillId="0" borderId="0" xfId="0" applyNumberFormat="1" applyAlignment="1">
      <alignment horizontal="left" wrapText="1"/>
    </xf>
    <xf numFmtId="0" fontId="7" fillId="0" borderId="0" xfId="0" applyFont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Medium9"/>
  <colors>
    <mruColors>
      <color rgb="FFFF66CC"/>
      <color rgb="FFFFFFCC"/>
      <color rgb="FFFF3300"/>
      <color rgb="FFFFCC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List1!#REF!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5A0-91F9-8B25108E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23616"/>
        <c:axId val="154484736"/>
      </c:barChart>
      <c:catAx>
        <c:axId val="15302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4484736"/>
        <c:crosses val="autoZero"/>
        <c:auto val="1"/>
        <c:lblAlgn val="ctr"/>
        <c:lblOffset val="100"/>
        <c:noMultiLvlLbl val="0"/>
      </c:catAx>
      <c:valAx>
        <c:axId val="154484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023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196"/>
  <sheetViews>
    <sheetView tabSelected="1" view="pageBreakPreview" topLeftCell="A1158" zoomScale="96" zoomScaleNormal="96" zoomScaleSheetLayoutView="96" workbookViewId="0">
      <selection activeCell="B1190" sqref="B1190"/>
    </sheetView>
  </sheetViews>
  <sheetFormatPr defaultRowHeight="15" x14ac:dyDescent="0.25"/>
  <cols>
    <col min="1" max="1" width="8.28515625" customWidth="1"/>
    <col min="2" max="2" width="58" customWidth="1"/>
    <col min="3" max="3" width="24.42578125" style="137" customWidth="1"/>
    <col min="4" max="4" width="20.5703125" style="138" customWidth="1"/>
    <col min="5" max="5" width="23.28515625" style="137" customWidth="1"/>
  </cols>
  <sheetData>
    <row r="1" spans="1:7" ht="15.75" x14ac:dyDescent="0.25">
      <c r="A1" s="262" t="s">
        <v>370</v>
      </c>
      <c r="B1" s="36"/>
      <c r="C1" s="88"/>
      <c r="D1" s="88"/>
      <c r="E1" s="88"/>
      <c r="F1" s="36"/>
      <c r="G1" s="36"/>
    </row>
    <row r="2" spans="1:7" ht="15.75" x14ac:dyDescent="0.25">
      <c r="A2" s="262" t="s">
        <v>435</v>
      </c>
      <c r="B2" s="36"/>
      <c r="C2" s="88"/>
      <c r="D2" s="88"/>
      <c r="E2" s="88"/>
    </row>
    <row r="4" spans="1:7" ht="18.75" customHeight="1" x14ac:dyDescent="0.3">
      <c r="A4" s="264" t="s">
        <v>438</v>
      </c>
      <c r="B4" s="264"/>
      <c r="C4" s="264"/>
      <c r="D4" s="264"/>
      <c r="E4" s="264"/>
    </row>
    <row r="5" spans="1:7" ht="18.75" customHeight="1" x14ac:dyDescent="0.3">
      <c r="A5" s="81" t="s">
        <v>439</v>
      </c>
      <c r="B5" s="81"/>
      <c r="C5" s="89"/>
      <c r="D5" s="89"/>
      <c r="E5" s="89"/>
    </row>
    <row r="6" spans="1:7" ht="18.75" x14ac:dyDescent="0.3">
      <c r="A6" s="52"/>
      <c r="B6" s="53"/>
      <c r="C6" s="136"/>
      <c r="D6" s="97"/>
      <c r="E6" s="136"/>
    </row>
    <row r="7" spans="1:7" x14ac:dyDescent="0.25">
      <c r="A7" s="7" t="s">
        <v>60</v>
      </c>
    </row>
    <row r="8" spans="1:7" x14ac:dyDescent="0.25">
      <c r="A8" s="7" t="s">
        <v>440</v>
      </c>
      <c r="B8" s="82"/>
      <c r="C8" s="6"/>
      <c r="D8" s="6"/>
      <c r="E8" s="6"/>
    </row>
    <row r="9" spans="1:7" s="139" customFormat="1" ht="33.6" customHeight="1" x14ac:dyDescent="0.25">
      <c r="A9" s="269" t="s">
        <v>437</v>
      </c>
      <c r="B9" s="269"/>
      <c r="C9" s="269"/>
      <c r="D9" s="269"/>
      <c r="E9" s="269"/>
    </row>
    <row r="11" spans="1:7" s="142" customFormat="1" ht="43.15" customHeight="1" x14ac:dyDescent="0.25">
      <c r="A11" s="83" t="s">
        <v>280</v>
      </c>
      <c r="B11" s="84" t="s">
        <v>281</v>
      </c>
      <c r="C11" s="140" t="s">
        <v>372</v>
      </c>
      <c r="D11" s="83" t="s">
        <v>333</v>
      </c>
      <c r="E11" s="140" t="s">
        <v>373</v>
      </c>
      <c r="F11" s="141"/>
    </row>
    <row r="12" spans="1:7" x14ac:dyDescent="0.25">
      <c r="A12" s="143">
        <v>1</v>
      </c>
      <c r="B12" s="5">
        <v>2</v>
      </c>
      <c r="C12" s="144">
        <v>3</v>
      </c>
      <c r="D12" s="113">
        <v>4</v>
      </c>
      <c r="E12" s="144">
        <v>5</v>
      </c>
    </row>
    <row r="13" spans="1:7" s="147" customFormat="1" x14ac:dyDescent="0.25">
      <c r="A13" s="145" t="s">
        <v>17</v>
      </c>
      <c r="B13" s="18" t="s">
        <v>16</v>
      </c>
      <c r="C13" s="146"/>
      <c r="D13" s="146"/>
      <c r="E13" s="146"/>
    </row>
    <row r="14" spans="1:7" s="150" customFormat="1" x14ac:dyDescent="0.25">
      <c r="A14" s="148">
        <v>6</v>
      </c>
      <c r="B14" s="263" t="s">
        <v>410</v>
      </c>
      <c r="C14" s="149">
        <f>C57</f>
        <v>3642428.5699999994</v>
      </c>
      <c r="D14" s="149">
        <f>D57</f>
        <v>-874834.32999999961</v>
      </c>
      <c r="E14" s="149">
        <f>E57</f>
        <v>2767594.2399999998</v>
      </c>
    </row>
    <row r="15" spans="1:7" s="150" customFormat="1" x14ac:dyDescent="0.25">
      <c r="A15" s="148"/>
      <c r="B15" s="263" t="s">
        <v>411</v>
      </c>
      <c r="C15" s="149">
        <f>C14*7.5345</f>
        <v>27443878.060664997</v>
      </c>
      <c r="D15" s="149">
        <f>D14*7.5345</f>
        <v>-6591439.2593849972</v>
      </c>
      <c r="E15" s="149">
        <f>E14*7.5345</f>
        <v>20852438.801279999</v>
      </c>
    </row>
    <row r="16" spans="1:7" s="150" customFormat="1" x14ac:dyDescent="0.25">
      <c r="A16" s="148">
        <v>7</v>
      </c>
      <c r="B16" s="267" t="s">
        <v>444</v>
      </c>
      <c r="C16" s="149">
        <f>C112</f>
        <v>19908.419999999998</v>
      </c>
      <c r="D16" s="149">
        <f>D112</f>
        <v>0</v>
      </c>
      <c r="E16" s="149">
        <f>E112</f>
        <v>19908.419999999998</v>
      </c>
    </row>
    <row r="17" spans="1:5" s="150" customFormat="1" x14ac:dyDescent="0.25">
      <c r="A17" s="148"/>
      <c r="B17" s="263" t="s">
        <v>411</v>
      </c>
      <c r="C17" s="149">
        <f>C16*7.5345</f>
        <v>149999.99049</v>
      </c>
      <c r="D17" s="149">
        <f>D16*7.5345</f>
        <v>0</v>
      </c>
      <c r="E17" s="149">
        <f>E16*7.5345</f>
        <v>149999.99049</v>
      </c>
    </row>
    <row r="18" spans="1:5" s="65" customFormat="1" x14ac:dyDescent="0.25">
      <c r="A18" s="151"/>
      <c r="B18" s="20" t="s">
        <v>445</v>
      </c>
      <c r="C18" s="122">
        <f>C14+C16</f>
        <v>3662336.9899999993</v>
      </c>
      <c r="D18" s="122">
        <f t="shared" ref="C18:E19" si="0">D14+D16</f>
        <v>-874834.32999999961</v>
      </c>
      <c r="E18" s="122">
        <f>E14+E16</f>
        <v>2787502.6599999997</v>
      </c>
    </row>
    <row r="19" spans="1:5" s="65" customFormat="1" x14ac:dyDescent="0.25">
      <c r="A19" s="151"/>
      <c r="B19" s="20" t="s">
        <v>411</v>
      </c>
      <c r="C19" s="152">
        <f t="shared" si="0"/>
        <v>27593878.051154997</v>
      </c>
      <c r="D19" s="152">
        <f t="shared" si="0"/>
        <v>-6591439.2593849972</v>
      </c>
      <c r="E19" s="152">
        <f t="shared" si="0"/>
        <v>21002438.79177</v>
      </c>
    </row>
    <row r="20" spans="1:5" s="150" customFormat="1" x14ac:dyDescent="0.25">
      <c r="A20" s="148">
        <v>3</v>
      </c>
      <c r="B20" s="267" t="s">
        <v>412</v>
      </c>
      <c r="C20" s="149">
        <f>C118</f>
        <v>1019958.6</v>
      </c>
      <c r="D20" s="149">
        <f>D118</f>
        <v>181140.02999999991</v>
      </c>
      <c r="E20" s="149">
        <f>E118</f>
        <v>1201098.6299999999</v>
      </c>
    </row>
    <row r="21" spans="1:5" s="150" customFormat="1" x14ac:dyDescent="0.25">
      <c r="A21" s="148"/>
      <c r="B21" s="263" t="s">
        <v>411</v>
      </c>
      <c r="C21" s="149">
        <f>C20*7.5345</f>
        <v>7684878.0717000002</v>
      </c>
      <c r="D21" s="149">
        <f>D20*7.5345</f>
        <v>1364799.5560349994</v>
      </c>
      <c r="E21" s="149">
        <f>E20*7.5345</f>
        <v>9049677.6277350001</v>
      </c>
    </row>
    <row r="22" spans="1:5" s="150" customFormat="1" x14ac:dyDescent="0.25">
      <c r="A22" s="148">
        <v>4</v>
      </c>
      <c r="B22" s="267" t="s">
        <v>446</v>
      </c>
      <c r="C22" s="149">
        <f>C159</f>
        <v>2902515.1</v>
      </c>
      <c r="D22" s="149">
        <f>D159</f>
        <v>-1059956.0400000003</v>
      </c>
      <c r="E22" s="149">
        <f>E159</f>
        <v>1842559.0599999998</v>
      </c>
    </row>
    <row r="23" spans="1:5" s="150" customFormat="1" x14ac:dyDescent="0.25">
      <c r="A23" s="148"/>
      <c r="B23" s="263" t="s">
        <v>411</v>
      </c>
      <c r="C23" s="149">
        <f>C22*7.5345</f>
        <v>21869000.020950001</v>
      </c>
      <c r="D23" s="149">
        <f>D22*7.5345</f>
        <v>-7986238.7833800027</v>
      </c>
      <c r="E23" s="149">
        <f>E22*7.5345</f>
        <v>13882761.237569999</v>
      </c>
    </row>
    <row r="24" spans="1:5" s="65" customFormat="1" x14ac:dyDescent="0.25">
      <c r="A24" s="151"/>
      <c r="B24" s="20" t="s">
        <v>447</v>
      </c>
      <c r="C24" s="122">
        <f>C20+C22-0.01</f>
        <v>3922473.6900000004</v>
      </c>
      <c r="D24" s="122">
        <f t="shared" ref="C24:E25" si="1">D20+D22</f>
        <v>-878816.01000000036</v>
      </c>
      <c r="E24" s="122">
        <f>E20+E22</f>
        <v>3043657.6899999995</v>
      </c>
    </row>
    <row r="25" spans="1:5" s="65" customFormat="1" x14ac:dyDescent="0.25">
      <c r="A25" s="151"/>
      <c r="B25" s="20" t="s">
        <v>411</v>
      </c>
      <c r="C25" s="122">
        <f t="shared" si="1"/>
        <v>29553878.09265</v>
      </c>
      <c r="D25" s="122">
        <f t="shared" si="1"/>
        <v>-6621439.2273450028</v>
      </c>
      <c r="E25" s="122">
        <f t="shared" si="1"/>
        <v>22932438.865304999</v>
      </c>
    </row>
    <row r="26" spans="1:5" s="150" customFormat="1" x14ac:dyDescent="0.25">
      <c r="A26" s="153"/>
      <c r="B26" s="148"/>
      <c r="C26" s="154"/>
      <c r="D26" s="155"/>
      <c r="E26" s="154"/>
    </row>
    <row r="27" spans="1:5" s="147" customFormat="1" x14ac:dyDescent="0.25">
      <c r="A27" s="145" t="s">
        <v>18</v>
      </c>
      <c r="B27" s="18" t="s">
        <v>47</v>
      </c>
      <c r="C27" s="146"/>
      <c r="D27" s="146"/>
      <c r="E27" s="146"/>
    </row>
    <row r="28" spans="1:5" s="150" customFormat="1" x14ac:dyDescent="0.25">
      <c r="A28" s="148">
        <v>8</v>
      </c>
      <c r="B28" s="267" t="s">
        <v>448</v>
      </c>
      <c r="C28" s="154">
        <v>277390.67</v>
      </c>
      <c r="D28" s="156">
        <f>E28-C28</f>
        <v>-9290.5899999999674</v>
      </c>
      <c r="E28" s="154">
        <f>E180</f>
        <v>268100.08</v>
      </c>
    </row>
    <row r="29" spans="1:5" s="150" customFormat="1" x14ac:dyDescent="0.25">
      <c r="A29" s="148"/>
      <c r="B29" s="263" t="s">
        <v>411</v>
      </c>
      <c r="C29" s="149">
        <f>C28*7.5345</f>
        <v>2090000.003115</v>
      </c>
      <c r="D29" s="149">
        <f>E29-C29</f>
        <v>-69999.95035499963</v>
      </c>
      <c r="E29" s="149">
        <f>E28*7.5345</f>
        <v>2020000.0527600003</v>
      </c>
    </row>
    <row r="30" spans="1:5" s="150" customFormat="1" x14ac:dyDescent="0.25">
      <c r="A30" s="148">
        <v>5</v>
      </c>
      <c r="B30" s="267" t="s">
        <v>450</v>
      </c>
      <c r="C30" s="154">
        <v>17253.97</v>
      </c>
      <c r="D30" s="149">
        <f>E30-C30</f>
        <v>-5308.9200000000019</v>
      </c>
      <c r="E30" s="154">
        <f>E187</f>
        <v>11945.05</v>
      </c>
    </row>
    <row r="31" spans="1:5" s="150" customFormat="1" x14ac:dyDescent="0.25">
      <c r="A31" s="148"/>
      <c r="B31" s="263" t="s">
        <v>411</v>
      </c>
      <c r="C31" s="149">
        <f>C30*7.5345</f>
        <v>130000.03696500002</v>
      </c>
      <c r="D31" s="149">
        <f>D30*7.5345</f>
        <v>-40000.057740000018</v>
      </c>
      <c r="E31" s="149">
        <f>E30*7.5345</f>
        <v>89999.979225000003</v>
      </c>
    </row>
    <row r="32" spans="1:5" s="150" customFormat="1" x14ac:dyDescent="0.25">
      <c r="A32" s="148"/>
      <c r="B32" s="267" t="s">
        <v>449</v>
      </c>
      <c r="C32" s="149">
        <v>260136.7</v>
      </c>
      <c r="D32" s="156">
        <f>E32-C32</f>
        <v>-3981.6699999999837</v>
      </c>
      <c r="E32" s="149">
        <f>E28-E30</f>
        <v>256155.03000000003</v>
      </c>
    </row>
    <row r="33" spans="1:5" s="150" customFormat="1" x14ac:dyDescent="0.25">
      <c r="A33" s="148"/>
      <c r="B33" s="263" t="s">
        <v>411</v>
      </c>
      <c r="C33" s="149">
        <f>C32*7.5345</f>
        <v>1959999.9661500002</v>
      </c>
      <c r="D33" s="149">
        <f>D32*7.5345</f>
        <v>-29999.892614999881</v>
      </c>
      <c r="E33" s="149">
        <f>E32*7.5345</f>
        <v>1930000.0735350002</v>
      </c>
    </row>
    <row r="34" spans="1:5" s="150" customFormat="1" x14ac:dyDescent="0.25">
      <c r="A34" s="148"/>
      <c r="B34" s="148"/>
      <c r="C34" s="154"/>
      <c r="D34" s="155"/>
      <c r="E34" s="154"/>
    </row>
    <row r="35" spans="1:5" s="147" customFormat="1" x14ac:dyDescent="0.25">
      <c r="A35" s="145" t="s">
        <v>19</v>
      </c>
      <c r="B35" s="18" t="s">
        <v>278</v>
      </c>
      <c r="C35" s="157"/>
      <c r="D35" s="157"/>
      <c r="E35" s="157"/>
    </row>
    <row r="36" spans="1:5" s="150" customFormat="1" x14ac:dyDescent="0.25">
      <c r="A36" s="158"/>
      <c r="B36" s="267" t="s">
        <v>451</v>
      </c>
      <c r="C36" s="154">
        <v>126246.78</v>
      </c>
      <c r="D36" s="159">
        <v>0</v>
      </c>
      <c r="E36" s="154">
        <v>126246.78</v>
      </c>
    </row>
    <row r="37" spans="1:5" s="150" customFormat="1" x14ac:dyDescent="0.25">
      <c r="A37" s="158"/>
      <c r="B37" s="263" t="s">
        <v>411</v>
      </c>
      <c r="C37" s="149">
        <f>C36*7.5345</f>
        <v>951206.36391000007</v>
      </c>
      <c r="D37" s="149">
        <v>0</v>
      </c>
      <c r="E37" s="149">
        <f>E36*7.5345</f>
        <v>951206.36391000007</v>
      </c>
    </row>
    <row r="38" spans="1:5" s="147" customFormat="1" x14ac:dyDescent="0.25">
      <c r="A38" s="145"/>
      <c r="B38" s="18" t="s">
        <v>279</v>
      </c>
      <c r="C38" s="157"/>
      <c r="D38" s="157"/>
      <c r="E38" s="157"/>
    </row>
    <row r="39" spans="1:5" s="150" customFormat="1" x14ac:dyDescent="0.25">
      <c r="A39" s="153"/>
      <c r="B39" s="267" t="s">
        <v>452</v>
      </c>
      <c r="C39" s="154">
        <f>C18+C28</f>
        <v>3939727.6599999992</v>
      </c>
      <c r="D39" s="154">
        <f>D18+D28</f>
        <v>-884124.91999999958</v>
      </c>
      <c r="E39" s="254">
        <f>E18+E28</f>
        <v>3055602.7399999998</v>
      </c>
    </row>
    <row r="40" spans="1:5" s="150" customFormat="1" x14ac:dyDescent="0.25">
      <c r="A40" s="153"/>
      <c r="B40" s="263" t="s">
        <v>411</v>
      </c>
      <c r="C40" s="149">
        <f>C39*7.5345</f>
        <v>29683878.054269996</v>
      </c>
      <c r="D40" s="149">
        <f>D39*7.5345</f>
        <v>-6661439.2097399971</v>
      </c>
      <c r="E40" s="149">
        <f>E39*7.5345</f>
        <v>23022438.844530001</v>
      </c>
    </row>
    <row r="41" spans="1:5" s="150" customFormat="1" x14ac:dyDescent="0.25">
      <c r="A41" s="148"/>
      <c r="B41" s="267" t="s">
        <v>453</v>
      </c>
      <c r="C41" s="154">
        <f>C24+C30</f>
        <v>3939727.6600000006</v>
      </c>
      <c r="D41" s="154">
        <f>D24+D30+0.01</f>
        <v>-884124.92000000039</v>
      </c>
      <c r="E41" s="254">
        <f>E24+E30</f>
        <v>3055602.7399999993</v>
      </c>
    </row>
    <row r="42" spans="1:5" s="150" customFormat="1" x14ac:dyDescent="0.25">
      <c r="A42" s="148"/>
      <c r="B42" s="263" t="s">
        <v>411</v>
      </c>
      <c r="C42" s="149">
        <f>C41*7.5345</f>
        <v>29683878.054270007</v>
      </c>
      <c r="D42" s="149">
        <f>D41*7.5345</f>
        <v>-6661439.2097400036</v>
      </c>
      <c r="E42" s="149">
        <f>E41*7.5345</f>
        <v>23022438.844529998</v>
      </c>
    </row>
    <row r="43" spans="1:5" s="150" customFormat="1" x14ac:dyDescent="0.25">
      <c r="A43" s="148"/>
      <c r="B43" s="267" t="s">
        <v>454</v>
      </c>
      <c r="C43" s="154">
        <v>0</v>
      </c>
      <c r="D43" s="154">
        <v>0</v>
      </c>
      <c r="E43" s="154">
        <v>0</v>
      </c>
    </row>
    <row r="44" spans="1:5" s="150" customFormat="1" x14ac:dyDescent="0.25">
      <c r="A44" s="148"/>
      <c r="B44" s="263" t="s">
        <v>411</v>
      </c>
      <c r="C44" s="154">
        <v>0</v>
      </c>
      <c r="D44" s="154">
        <v>0</v>
      </c>
      <c r="E44" s="154">
        <v>0</v>
      </c>
    </row>
    <row r="45" spans="1:5" s="150" customFormat="1" ht="13.5" customHeight="1" x14ac:dyDescent="0.25">
      <c r="A45" s="257"/>
      <c r="B45" s="258"/>
      <c r="C45" s="259"/>
      <c r="D45" s="259"/>
      <c r="E45" s="259"/>
    </row>
    <row r="46" spans="1:5" s="150" customFormat="1" ht="13.5" customHeight="1" x14ac:dyDescent="0.25">
      <c r="A46" s="257"/>
      <c r="B46" s="258"/>
      <c r="C46" s="259"/>
      <c r="D46" s="259"/>
      <c r="E46" s="259"/>
    </row>
    <row r="47" spans="1:5" s="150" customFormat="1" x14ac:dyDescent="0.25">
      <c r="A47" s="270" t="s">
        <v>443</v>
      </c>
      <c r="B47" s="270"/>
      <c r="C47" s="270"/>
      <c r="D47" s="270"/>
      <c r="E47" s="270"/>
    </row>
    <row r="48" spans="1:5" ht="15.75" x14ac:dyDescent="0.25">
      <c r="B48" s="36" t="s">
        <v>441</v>
      </c>
      <c r="C48" s="160"/>
      <c r="D48"/>
      <c r="E48" s="160"/>
    </row>
    <row r="49" spans="1:5" ht="15.75" x14ac:dyDescent="0.25">
      <c r="A49" s="255" t="s">
        <v>409</v>
      </c>
      <c r="C49" s="160"/>
      <c r="D49"/>
      <c r="E49" s="160"/>
    </row>
    <row r="50" spans="1:5" ht="15" customHeight="1" x14ac:dyDescent="0.25"/>
    <row r="51" spans="1:5" ht="15" customHeight="1" x14ac:dyDescent="0.25">
      <c r="A51" s="6" t="s">
        <v>17</v>
      </c>
      <c r="B51" s="7" t="s">
        <v>46</v>
      </c>
    </row>
    <row r="52" spans="1:5" x14ac:dyDescent="0.25">
      <c r="A52" s="6"/>
      <c r="B52" s="150" t="s">
        <v>59</v>
      </c>
    </row>
    <row r="54" spans="1:5" s="162" customFormat="1" ht="73.150000000000006" customHeight="1" x14ac:dyDescent="0.25">
      <c r="A54" s="2" t="s">
        <v>371</v>
      </c>
      <c r="B54" s="42" t="s">
        <v>6</v>
      </c>
      <c r="C54" s="161" t="s">
        <v>372</v>
      </c>
      <c r="D54" s="42" t="s">
        <v>333</v>
      </c>
      <c r="E54" s="161" t="s">
        <v>374</v>
      </c>
    </row>
    <row r="55" spans="1:5" s="82" customFormat="1" x14ac:dyDescent="0.25">
      <c r="A55" s="5">
        <v>1</v>
      </c>
      <c r="B55" s="114">
        <v>2</v>
      </c>
      <c r="C55" s="118">
        <v>3</v>
      </c>
      <c r="D55" s="114">
        <v>4</v>
      </c>
      <c r="E55" s="118">
        <v>5</v>
      </c>
    </row>
    <row r="56" spans="1:5" s="7" customFormat="1" x14ac:dyDescent="0.25">
      <c r="A56" s="5"/>
      <c r="B56" s="12" t="s">
        <v>15</v>
      </c>
      <c r="C56" s="87">
        <v>3664991.45</v>
      </c>
      <c r="D56" s="98">
        <f t="shared" ref="D56:D67" si="2">E56-C56</f>
        <v>-609388.71000000043</v>
      </c>
      <c r="E56" s="54">
        <f>E57+E111+E180</f>
        <v>3055602.7399999998</v>
      </c>
    </row>
    <row r="57" spans="1:5" s="7" customFormat="1" x14ac:dyDescent="0.25">
      <c r="A57" s="3">
        <v>6</v>
      </c>
      <c r="B57" s="11" t="s">
        <v>0</v>
      </c>
      <c r="C57" s="55">
        <f>C59+C67+C79+C91+C106+C110+0.01</f>
        <v>3642428.5699999994</v>
      </c>
      <c r="D57" s="98">
        <f t="shared" si="2"/>
        <v>-874834.32999999961</v>
      </c>
      <c r="E57" s="121">
        <f>E59+E67+E79+E91+E106+E110</f>
        <v>2767594.2399999998</v>
      </c>
    </row>
    <row r="58" spans="1:5" s="7" customFormat="1" x14ac:dyDescent="0.25">
      <c r="A58" s="3"/>
      <c r="B58" s="11" t="s">
        <v>57</v>
      </c>
      <c r="C58" s="87">
        <f t="shared" ref="C58:E58" si="3">C59</f>
        <v>678213.55</v>
      </c>
      <c r="D58" s="98">
        <f t="shared" si="2"/>
        <v>41535.680000000051</v>
      </c>
      <c r="E58" s="54">
        <f t="shared" si="3"/>
        <v>719749.2300000001</v>
      </c>
    </row>
    <row r="59" spans="1:5" s="7" customFormat="1" x14ac:dyDescent="0.25">
      <c r="A59" s="3">
        <v>61</v>
      </c>
      <c r="B59" s="11" t="s">
        <v>7</v>
      </c>
      <c r="C59" s="87">
        <f>C60+C61+C62+C63</f>
        <v>678213.55</v>
      </c>
      <c r="D59" s="98">
        <f t="shared" si="2"/>
        <v>41535.680000000051</v>
      </c>
      <c r="E59" s="54">
        <f>E60+E61+E62+E63+E64+E65</f>
        <v>719749.2300000001</v>
      </c>
    </row>
    <row r="60" spans="1:5" hidden="1" x14ac:dyDescent="0.25">
      <c r="A60" s="148">
        <v>611</v>
      </c>
      <c r="B60" s="163" t="s">
        <v>8</v>
      </c>
      <c r="C60" s="90">
        <v>650341.76</v>
      </c>
      <c r="D60" s="164">
        <f t="shared" si="2"/>
        <v>40208.449999999953</v>
      </c>
      <c r="E60" s="90">
        <v>690550.21</v>
      </c>
    </row>
    <row r="61" spans="1:5" hidden="1" x14ac:dyDescent="0.25">
      <c r="A61" s="148">
        <v>613</v>
      </c>
      <c r="B61" s="163" t="s">
        <v>9</v>
      </c>
      <c r="C61" s="90">
        <v>26544.560000000001</v>
      </c>
      <c r="D61" s="164">
        <f t="shared" si="2"/>
        <v>0</v>
      </c>
      <c r="E61" s="90">
        <v>26544.560000000001</v>
      </c>
    </row>
    <row r="62" spans="1:5" hidden="1" x14ac:dyDescent="0.25">
      <c r="A62" s="148">
        <v>0</v>
      </c>
      <c r="B62" s="163" t="s">
        <v>9</v>
      </c>
      <c r="C62" s="90">
        <v>0</v>
      </c>
      <c r="D62" s="164">
        <f t="shared" si="2"/>
        <v>0</v>
      </c>
      <c r="E62" s="90">
        <v>0</v>
      </c>
    </row>
    <row r="63" spans="1:5" hidden="1" x14ac:dyDescent="0.25">
      <c r="A63" s="148">
        <v>614</v>
      </c>
      <c r="B63" s="163" t="s">
        <v>270</v>
      </c>
      <c r="C63" s="90">
        <v>1327.23</v>
      </c>
      <c r="D63" s="164">
        <f t="shared" si="2"/>
        <v>0</v>
      </c>
      <c r="E63" s="90">
        <f>E64+E65</f>
        <v>1327.23</v>
      </c>
    </row>
    <row r="64" spans="1:5" hidden="1" x14ac:dyDescent="0.25">
      <c r="A64" s="148">
        <v>614240</v>
      </c>
      <c r="B64" s="163" t="s">
        <v>336</v>
      </c>
      <c r="C64" s="90">
        <v>0</v>
      </c>
      <c r="D64" s="164">
        <f t="shared" si="2"/>
        <v>929.06</v>
      </c>
      <c r="E64" s="90">
        <v>929.06</v>
      </c>
    </row>
    <row r="65" spans="1:5" hidden="1" x14ac:dyDescent="0.25">
      <c r="A65" s="148">
        <v>614530</v>
      </c>
      <c r="B65" s="163" t="s">
        <v>68</v>
      </c>
      <c r="C65" s="90">
        <v>0</v>
      </c>
      <c r="D65" s="164">
        <f t="shared" si="2"/>
        <v>398.17</v>
      </c>
      <c r="E65" s="90">
        <v>398.17</v>
      </c>
    </row>
    <row r="66" spans="1:5" s="7" customFormat="1" x14ac:dyDescent="0.25">
      <c r="A66" s="3"/>
      <c r="B66" s="11" t="s">
        <v>56</v>
      </c>
      <c r="C66" s="87">
        <f t="shared" ref="C66:E66" si="4">C67</f>
        <v>2663863.2999999998</v>
      </c>
      <c r="D66" s="98">
        <f t="shared" si="2"/>
        <v>-989734.83000000007</v>
      </c>
      <c r="E66" s="54">
        <f t="shared" si="4"/>
        <v>1674128.4699999997</v>
      </c>
    </row>
    <row r="67" spans="1:5" s="7" customFormat="1" x14ac:dyDescent="0.25">
      <c r="A67" s="3">
        <v>63</v>
      </c>
      <c r="B67" s="11" t="s">
        <v>10</v>
      </c>
      <c r="C67" s="87">
        <f t="shared" ref="C67" si="5">C68+C74+C76</f>
        <v>2663863.2999999998</v>
      </c>
      <c r="D67" s="98">
        <f t="shared" si="2"/>
        <v>-989734.83000000007</v>
      </c>
      <c r="E67" s="54">
        <f t="shared" ref="E67" si="6">E68+E74+E76</f>
        <v>1674128.4699999997</v>
      </c>
    </row>
    <row r="68" spans="1:5" hidden="1" x14ac:dyDescent="0.25">
      <c r="A68" s="148">
        <v>633</v>
      </c>
      <c r="B68" s="163" t="s">
        <v>271</v>
      </c>
      <c r="C68" s="154">
        <v>638845.05000000005</v>
      </c>
      <c r="D68" s="164">
        <f>D69+D70+D71+D72+D73</f>
        <v>124037.36</v>
      </c>
      <c r="E68" s="154">
        <f>D68+C68</f>
        <v>762882.41</v>
      </c>
    </row>
    <row r="69" spans="1:5" hidden="1" x14ac:dyDescent="0.25">
      <c r="A69" s="148">
        <v>633110</v>
      </c>
      <c r="B69" s="163" t="s">
        <v>357</v>
      </c>
      <c r="C69" s="154">
        <v>0</v>
      </c>
      <c r="D69" s="164">
        <v>20000</v>
      </c>
      <c r="E69" s="154">
        <v>20000</v>
      </c>
    </row>
    <row r="70" spans="1:5" hidden="1" x14ac:dyDescent="0.25">
      <c r="A70" s="148">
        <v>633120</v>
      </c>
      <c r="B70" s="163" t="s">
        <v>69</v>
      </c>
      <c r="C70" s="154">
        <v>0</v>
      </c>
      <c r="D70" s="164">
        <f t="shared" ref="D70:D75" si="7">E70-C70</f>
        <v>1941.09</v>
      </c>
      <c r="E70" s="154">
        <v>1941.09</v>
      </c>
    </row>
    <row r="71" spans="1:5" hidden="1" x14ac:dyDescent="0.25">
      <c r="A71" s="148">
        <v>633140</v>
      </c>
      <c r="B71" s="163" t="s">
        <v>70</v>
      </c>
      <c r="C71" s="154">
        <v>0</v>
      </c>
      <c r="D71" s="164">
        <f t="shared" si="7"/>
        <v>7792.28</v>
      </c>
      <c r="E71" s="154">
        <v>7792.28</v>
      </c>
    </row>
    <row r="72" spans="1:5" hidden="1" x14ac:dyDescent="0.25">
      <c r="A72" s="148">
        <v>633210</v>
      </c>
      <c r="B72" s="163" t="s">
        <v>71</v>
      </c>
      <c r="C72" s="154">
        <v>0</v>
      </c>
      <c r="D72" s="164">
        <f t="shared" si="7"/>
        <v>94303.99</v>
      </c>
      <c r="E72" s="154">
        <v>94303.99</v>
      </c>
    </row>
    <row r="73" spans="1:5" hidden="1" x14ac:dyDescent="0.25">
      <c r="A73" s="148">
        <v>633220</v>
      </c>
      <c r="B73" s="163" t="s">
        <v>72</v>
      </c>
      <c r="C73" s="154">
        <v>0</v>
      </c>
      <c r="D73" s="164">
        <f t="shared" si="7"/>
        <v>0</v>
      </c>
      <c r="E73" s="154">
        <v>0</v>
      </c>
    </row>
    <row r="74" spans="1:5" hidden="1" x14ac:dyDescent="0.25">
      <c r="A74" s="148">
        <v>634</v>
      </c>
      <c r="B74" s="163" t="s">
        <v>54</v>
      </c>
      <c r="C74" s="154">
        <v>303935.23</v>
      </c>
      <c r="D74" s="164">
        <f t="shared" si="7"/>
        <v>2654.4899999999907</v>
      </c>
      <c r="E74" s="154">
        <v>306589.71999999997</v>
      </c>
    </row>
    <row r="75" spans="1:5" hidden="1" x14ac:dyDescent="0.25">
      <c r="A75" s="148">
        <v>634250</v>
      </c>
      <c r="B75" s="163" t="s">
        <v>156</v>
      </c>
      <c r="C75" s="154">
        <v>0</v>
      </c>
      <c r="D75" s="164">
        <f t="shared" si="7"/>
        <v>2654.46</v>
      </c>
      <c r="E75" s="154">
        <v>2654.46</v>
      </c>
    </row>
    <row r="76" spans="1:5" hidden="1" x14ac:dyDescent="0.25">
      <c r="A76" s="148">
        <v>638</v>
      </c>
      <c r="B76" s="163" t="s">
        <v>272</v>
      </c>
      <c r="C76" s="154">
        <v>1721083.02</v>
      </c>
      <c r="D76" s="165" t="s">
        <v>365</v>
      </c>
      <c r="E76" s="154">
        <v>604656.34</v>
      </c>
    </row>
    <row r="77" spans="1:5" s="166" customFormat="1" ht="76.900000000000006" customHeight="1" x14ac:dyDescent="0.25">
      <c r="A77" s="1" t="s">
        <v>371</v>
      </c>
      <c r="B77" s="42" t="s">
        <v>6</v>
      </c>
      <c r="C77" s="161" t="s">
        <v>372</v>
      </c>
      <c r="D77" s="42" t="s">
        <v>333</v>
      </c>
      <c r="E77" s="161" t="s">
        <v>374</v>
      </c>
    </row>
    <row r="78" spans="1:5" s="82" customFormat="1" x14ac:dyDescent="0.25">
      <c r="A78" s="5">
        <v>1</v>
      </c>
      <c r="B78" s="114">
        <v>2</v>
      </c>
      <c r="C78" s="118">
        <v>3</v>
      </c>
      <c r="D78" s="114">
        <v>4</v>
      </c>
      <c r="E78" s="118">
        <v>5</v>
      </c>
    </row>
    <row r="79" spans="1:5" s="7" customFormat="1" x14ac:dyDescent="0.25">
      <c r="A79" s="3">
        <v>64</v>
      </c>
      <c r="B79" s="11" t="s">
        <v>11</v>
      </c>
      <c r="C79" s="87">
        <f t="shared" ref="C79" si="8">C80+C82</f>
        <v>208640.25</v>
      </c>
      <c r="D79" s="98">
        <f>E79-C79</f>
        <v>0</v>
      </c>
      <c r="E79" s="54">
        <f t="shared" ref="E79" si="9">E80+E82</f>
        <v>208640.25</v>
      </c>
    </row>
    <row r="80" spans="1:5" x14ac:dyDescent="0.25">
      <c r="A80" s="3"/>
      <c r="B80" s="11" t="s">
        <v>57</v>
      </c>
      <c r="C80" s="87">
        <f t="shared" ref="C80:E80" si="10">C81</f>
        <v>265.44</v>
      </c>
      <c r="D80" s="98">
        <f>E80-C80</f>
        <v>0</v>
      </c>
      <c r="E80" s="54">
        <f t="shared" si="10"/>
        <v>265.44</v>
      </c>
    </row>
    <row r="81" spans="1:88" hidden="1" x14ac:dyDescent="0.25">
      <c r="A81" s="148">
        <v>641</v>
      </c>
      <c r="B81" s="163" t="s">
        <v>12</v>
      </c>
      <c r="C81" s="90">
        <v>265.44</v>
      </c>
      <c r="D81" s="164">
        <f>E81-C81</f>
        <v>0</v>
      </c>
      <c r="E81" s="90">
        <v>265.44</v>
      </c>
    </row>
    <row r="82" spans="1:88" s="7" customFormat="1" x14ac:dyDescent="0.25">
      <c r="A82" s="3"/>
      <c r="B82" s="11" t="s">
        <v>58</v>
      </c>
      <c r="C82" s="87">
        <f>C83</f>
        <v>208374.81</v>
      </c>
      <c r="D82" s="54">
        <f>D83</f>
        <v>0</v>
      </c>
      <c r="E82" s="54">
        <f>E83</f>
        <v>208374.81</v>
      </c>
    </row>
    <row r="83" spans="1:88" hidden="1" x14ac:dyDescent="0.25">
      <c r="A83" s="148">
        <v>642</v>
      </c>
      <c r="B83" s="163" t="s">
        <v>273</v>
      </c>
      <c r="C83" s="90">
        <f>C84+C85+C86+C87+C88+C89+C90</f>
        <v>208374.81</v>
      </c>
      <c r="D83" s="164">
        <f t="shared" ref="D83:D105" si="11">E83-C83</f>
        <v>0</v>
      </c>
      <c r="E83" s="90">
        <f>E84+E85+E86+E87+E88+E89+E90</f>
        <v>208374.81</v>
      </c>
    </row>
    <row r="84" spans="1:88" hidden="1" x14ac:dyDescent="0.25">
      <c r="A84" s="148">
        <v>642191</v>
      </c>
      <c r="B84" s="163" t="s">
        <v>73</v>
      </c>
      <c r="C84" s="90">
        <v>205720.35</v>
      </c>
      <c r="D84" s="164">
        <f t="shared" si="11"/>
        <v>0</v>
      </c>
      <c r="E84" s="90">
        <v>205720.35</v>
      </c>
    </row>
    <row r="85" spans="1:88" s="150" customFormat="1" hidden="1" x14ac:dyDescent="0.25">
      <c r="A85" s="148">
        <v>642220</v>
      </c>
      <c r="B85" s="163" t="s">
        <v>368</v>
      </c>
      <c r="C85" s="154">
        <v>0</v>
      </c>
      <c r="D85" s="164">
        <f t="shared" si="11"/>
        <v>0</v>
      </c>
      <c r="E85" s="154">
        <v>0</v>
      </c>
    </row>
    <row r="86" spans="1:88" hidden="1" x14ac:dyDescent="0.25">
      <c r="A86" s="148">
        <v>642250</v>
      </c>
      <c r="B86" s="163" t="s">
        <v>75</v>
      </c>
      <c r="C86" s="90">
        <v>0</v>
      </c>
      <c r="D86" s="164">
        <f t="shared" si="11"/>
        <v>0</v>
      </c>
      <c r="E86" s="90">
        <v>0</v>
      </c>
    </row>
    <row r="87" spans="1:88" hidden="1" x14ac:dyDescent="0.25">
      <c r="A87" s="148">
        <v>642310</v>
      </c>
      <c r="B87" s="163" t="s">
        <v>74</v>
      </c>
      <c r="C87" s="90">
        <v>2654.46</v>
      </c>
      <c r="D87" s="164">
        <f t="shared" si="11"/>
        <v>0</v>
      </c>
      <c r="E87" s="90">
        <v>2654.46</v>
      </c>
    </row>
    <row r="88" spans="1:88" s="150" customFormat="1" hidden="1" x14ac:dyDescent="0.25">
      <c r="A88" s="148">
        <v>642360</v>
      </c>
      <c r="B88" s="163" t="s">
        <v>369</v>
      </c>
      <c r="C88" s="154">
        <v>0</v>
      </c>
      <c r="D88" s="164">
        <f t="shared" si="11"/>
        <v>0</v>
      </c>
      <c r="E88" s="154">
        <v>0</v>
      </c>
    </row>
    <row r="89" spans="1:88" hidden="1" x14ac:dyDescent="0.25">
      <c r="A89" s="148">
        <v>642390</v>
      </c>
      <c r="B89" s="163" t="s">
        <v>155</v>
      </c>
      <c r="C89" s="90">
        <v>0</v>
      </c>
      <c r="D89" s="164">
        <f t="shared" si="11"/>
        <v>0</v>
      </c>
      <c r="E89" s="90">
        <v>0</v>
      </c>
    </row>
    <row r="90" spans="1:88" hidden="1" x14ac:dyDescent="0.25">
      <c r="A90" s="148">
        <v>642990</v>
      </c>
      <c r="B90" s="163" t="s">
        <v>76</v>
      </c>
      <c r="C90" s="90">
        <v>0</v>
      </c>
      <c r="D90" s="164">
        <f t="shared" si="11"/>
        <v>0</v>
      </c>
      <c r="E90" s="90">
        <v>0</v>
      </c>
    </row>
    <row r="91" spans="1:88" s="7" customFormat="1" x14ac:dyDescent="0.25">
      <c r="A91" s="3">
        <v>65</v>
      </c>
      <c r="B91" s="11" t="s">
        <v>13</v>
      </c>
      <c r="C91" s="87">
        <f t="shared" ref="C91" si="12">C93+C95</f>
        <v>91711.459999999992</v>
      </c>
      <c r="D91" s="98">
        <f t="shared" si="11"/>
        <v>73364.830000000016</v>
      </c>
      <c r="E91" s="54">
        <f t="shared" ref="E91" si="13">E93+E95</f>
        <v>165076.29</v>
      </c>
    </row>
    <row r="92" spans="1:88" x14ac:dyDescent="0.25">
      <c r="A92" s="3"/>
      <c r="B92" s="11" t="s">
        <v>14</v>
      </c>
      <c r="C92" s="127">
        <v>0</v>
      </c>
      <c r="D92" s="99">
        <f t="shared" si="11"/>
        <v>0</v>
      </c>
      <c r="E92" s="127">
        <v>0</v>
      </c>
    </row>
    <row r="93" spans="1:88" s="7" customFormat="1" x14ac:dyDescent="0.25">
      <c r="A93" s="3"/>
      <c r="B93" s="11" t="s">
        <v>57</v>
      </c>
      <c r="C93" s="87">
        <v>132.72</v>
      </c>
      <c r="D93" s="99">
        <f t="shared" si="11"/>
        <v>0</v>
      </c>
      <c r="E93" s="87">
        <v>132.72</v>
      </c>
    </row>
    <row r="94" spans="1:88" s="150" customFormat="1" hidden="1" x14ac:dyDescent="0.25">
      <c r="A94" s="148">
        <v>651</v>
      </c>
      <c r="B94" s="163" t="s">
        <v>277</v>
      </c>
      <c r="C94" s="90">
        <v>0</v>
      </c>
      <c r="D94" s="164">
        <f t="shared" si="11"/>
        <v>0</v>
      </c>
      <c r="E94" s="90">
        <v>0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</row>
    <row r="95" spans="1:88" s="7" customFormat="1" x14ac:dyDescent="0.25">
      <c r="A95" s="3"/>
      <c r="B95" s="11" t="s">
        <v>58</v>
      </c>
      <c r="C95" s="87">
        <f t="shared" ref="C95" si="14">C96+C98+C99+C104+C105</f>
        <v>91578.739999999991</v>
      </c>
      <c r="D95" s="98">
        <f t="shared" si="11"/>
        <v>73364.830000000016</v>
      </c>
      <c r="E95" s="87">
        <f>E96+E98+E99+E104+E105+E97</f>
        <v>164943.57</v>
      </c>
    </row>
    <row r="96" spans="1:88" hidden="1" x14ac:dyDescent="0.25">
      <c r="A96" s="148">
        <v>652</v>
      </c>
      <c r="B96" s="163" t="s">
        <v>274</v>
      </c>
      <c r="C96" s="154">
        <v>59725.27</v>
      </c>
      <c r="D96" s="164">
        <f t="shared" si="11"/>
        <v>14382.170000000006</v>
      </c>
      <c r="E96" s="154">
        <v>74107.44</v>
      </c>
    </row>
    <row r="97" spans="1:5" hidden="1" x14ac:dyDescent="0.25">
      <c r="A97" s="148">
        <v>652240</v>
      </c>
      <c r="B97" s="163" t="s">
        <v>361</v>
      </c>
      <c r="C97" s="154">
        <v>0</v>
      </c>
      <c r="D97" s="164">
        <f t="shared" si="11"/>
        <v>8700</v>
      </c>
      <c r="E97" s="154">
        <v>8700</v>
      </c>
    </row>
    <row r="98" spans="1:5" hidden="1" x14ac:dyDescent="0.25">
      <c r="A98" s="148">
        <v>652410</v>
      </c>
      <c r="B98" s="163" t="s">
        <v>77</v>
      </c>
      <c r="C98" s="154">
        <v>0</v>
      </c>
      <c r="D98" s="164">
        <f t="shared" si="11"/>
        <v>41000</v>
      </c>
      <c r="E98" s="154">
        <v>41000</v>
      </c>
    </row>
    <row r="99" spans="1:5" s="150" customFormat="1" hidden="1" x14ac:dyDescent="0.25">
      <c r="A99" s="148">
        <v>652690</v>
      </c>
      <c r="B99" s="163" t="s">
        <v>78</v>
      </c>
      <c r="C99" s="154">
        <v>0</v>
      </c>
      <c r="D99" s="164">
        <f t="shared" si="11"/>
        <v>0</v>
      </c>
      <c r="E99" s="154">
        <v>0</v>
      </c>
    </row>
    <row r="100" spans="1:5" hidden="1" x14ac:dyDescent="0.25">
      <c r="A100" s="148">
        <v>6526901</v>
      </c>
      <c r="B100" s="163" t="s">
        <v>79</v>
      </c>
      <c r="C100" s="154">
        <v>0</v>
      </c>
      <c r="D100" s="164">
        <f t="shared" si="11"/>
        <v>0</v>
      </c>
      <c r="E100" s="154">
        <v>0</v>
      </c>
    </row>
    <row r="101" spans="1:5" s="150" customFormat="1" hidden="1" x14ac:dyDescent="0.25">
      <c r="A101" s="148">
        <v>6526920</v>
      </c>
      <c r="B101" s="163" t="s">
        <v>80</v>
      </c>
      <c r="C101" s="154">
        <v>0</v>
      </c>
      <c r="D101" s="164">
        <f t="shared" si="11"/>
        <v>0</v>
      </c>
      <c r="E101" s="154">
        <v>0</v>
      </c>
    </row>
    <row r="102" spans="1:5" hidden="1" x14ac:dyDescent="0.25">
      <c r="A102" s="148">
        <v>6526921</v>
      </c>
      <c r="B102" s="163" t="s">
        <v>226</v>
      </c>
      <c r="C102" s="154">
        <v>0</v>
      </c>
      <c r="D102" s="164">
        <f t="shared" si="11"/>
        <v>0</v>
      </c>
      <c r="E102" s="154">
        <v>0</v>
      </c>
    </row>
    <row r="103" spans="1:5" hidden="1" x14ac:dyDescent="0.25">
      <c r="A103" s="148">
        <v>6526922</v>
      </c>
      <c r="B103" s="163" t="s">
        <v>81</v>
      </c>
      <c r="C103" s="154">
        <v>0</v>
      </c>
      <c r="D103" s="164">
        <f t="shared" si="11"/>
        <v>0</v>
      </c>
      <c r="E103" s="154">
        <v>0</v>
      </c>
    </row>
    <row r="104" spans="1:5" hidden="1" x14ac:dyDescent="0.25">
      <c r="A104" s="148">
        <v>653</v>
      </c>
      <c r="B104" s="163" t="s">
        <v>275</v>
      </c>
      <c r="C104" s="154">
        <v>31853.47</v>
      </c>
      <c r="D104" s="164">
        <f t="shared" si="11"/>
        <v>9282.6599999999962</v>
      </c>
      <c r="E104" s="154">
        <v>41136.129999999997</v>
      </c>
    </row>
    <row r="105" spans="1:5" hidden="1" x14ac:dyDescent="0.25">
      <c r="A105" s="148">
        <v>653210</v>
      </c>
      <c r="B105" s="163" t="s">
        <v>121</v>
      </c>
      <c r="C105" s="154">
        <v>0</v>
      </c>
      <c r="D105" s="164">
        <f t="shared" si="11"/>
        <v>0</v>
      </c>
      <c r="E105" s="154">
        <v>0</v>
      </c>
    </row>
    <row r="106" spans="1:5" s="7" customFormat="1" x14ac:dyDescent="0.25">
      <c r="A106" s="3">
        <v>66</v>
      </c>
      <c r="B106" s="11" t="s">
        <v>413</v>
      </c>
      <c r="C106" s="87">
        <f>C107</f>
        <v>0</v>
      </c>
      <c r="D106" s="87">
        <f>D107</f>
        <v>0</v>
      </c>
      <c r="E106" s="87">
        <f>E107</f>
        <v>0</v>
      </c>
    </row>
    <row r="107" spans="1:5" s="7" customFormat="1" x14ac:dyDescent="0.25">
      <c r="A107" s="3"/>
      <c r="B107" s="11" t="s">
        <v>263</v>
      </c>
      <c r="C107" s="87">
        <f t="shared" ref="C107:E107" si="15">C108</f>
        <v>0</v>
      </c>
      <c r="D107" s="54">
        <f t="shared" si="15"/>
        <v>0</v>
      </c>
      <c r="E107" s="54">
        <f t="shared" si="15"/>
        <v>0</v>
      </c>
    </row>
    <row r="108" spans="1:5" hidden="1" x14ac:dyDescent="0.25">
      <c r="A108" s="148">
        <v>663</v>
      </c>
      <c r="B108" s="163" t="s">
        <v>276</v>
      </c>
      <c r="C108" s="154">
        <v>0</v>
      </c>
      <c r="D108" s="164">
        <f>E108-C108</f>
        <v>0</v>
      </c>
      <c r="E108" s="154">
        <v>0</v>
      </c>
    </row>
    <row r="109" spans="1:5" s="150" customFormat="1" x14ac:dyDescent="0.25">
      <c r="A109" s="148"/>
      <c r="B109" s="11" t="s">
        <v>57</v>
      </c>
      <c r="C109" s="154">
        <v>0</v>
      </c>
      <c r="D109" s="154">
        <v>0</v>
      </c>
      <c r="E109" s="154">
        <v>0</v>
      </c>
    </row>
    <row r="110" spans="1:5" s="7" customFormat="1" x14ac:dyDescent="0.25">
      <c r="A110" s="3">
        <v>68</v>
      </c>
      <c r="B110" s="11" t="s">
        <v>308</v>
      </c>
      <c r="C110" s="87">
        <v>0</v>
      </c>
      <c r="D110" s="99">
        <f>E110-C110</f>
        <v>0</v>
      </c>
      <c r="E110" s="87">
        <v>0</v>
      </c>
    </row>
    <row r="111" spans="1:5" s="7" customFormat="1" x14ac:dyDescent="0.25">
      <c r="A111" s="5"/>
      <c r="B111" s="12" t="s">
        <v>414</v>
      </c>
      <c r="C111" s="87">
        <f t="shared" ref="C111:E112" si="16">C112</f>
        <v>19908.419999999998</v>
      </c>
      <c r="D111" s="87">
        <f t="shared" si="16"/>
        <v>0</v>
      </c>
      <c r="E111" s="87">
        <f t="shared" si="16"/>
        <v>19908.419999999998</v>
      </c>
    </row>
    <row r="112" spans="1:5" s="7" customFormat="1" x14ac:dyDescent="0.25">
      <c r="A112" s="3">
        <v>7</v>
      </c>
      <c r="B112" s="11" t="s">
        <v>1</v>
      </c>
      <c r="C112" s="87">
        <f t="shared" si="16"/>
        <v>19908.419999999998</v>
      </c>
      <c r="D112" s="87">
        <f t="shared" si="16"/>
        <v>0</v>
      </c>
      <c r="E112" s="87">
        <f t="shared" si="16"/>
        <v>19908.419999999998</v>
      </c>
    </row>
    <row r="113" spans="1:5" s="7" customFormat="1" x14ac:dyDescent="0.25">
      <c r="A113" s="3">
        <v>71</v>
      </c>
      <c r="B113" s="11" t="s">
        <v>227</v>
      </c>
      <c r="C113" s="87">
        <f>C114</f>
        <v>19908.419999999998</v>
      </c>
      <c r="D113" s="87">
        <f>D114</f>
        <v>0</v>
      </c>
      <c r="E113" s="87">
        <f>E114</f>
        <v>19908.419999999998</v>
      </c>
    </row>
    <row r="114" spans="1:5" hidden="1" x14ac:dyDescent="0.25">
      <c r="A114" s="148">
        <v>711</v>
      </c>
      <c r="B114" s="163" t="s">
        <v>228</v>
      </c>
      <c r="C114" s="154">
        <v>19908.419999999998</v>
      </c>
      <c r="D114" s="164">
        <f>E114-C114</f>
        <v>0</v>
      </c>
      <c r="E114" s="154">
        <v>19908.419999999998</v>
      </c>
    </row>
    <row r="115" spans="1:5" s="82" customFormat="1" ht="76.150000000000006" customHeight="1" x14ac:dyDescent="0.25">
      <c r="A115" s="1" t="s">
        <v>371</v>
      </c>
      <c r="B115" s="42" t="s">
        <v>6</v>
      </c>
      <c r="C115" s="167" t="s">
        <v>372</v>
      </c>
      <c r="D115" s="42" t="s">
        <v>333</v>
      </c>
      <c r="E115" s="167" t="s">
        <v>374</v>
      </c>
    </row>
    <row r="116" spans="1:5" s="82" customFormat="1" x14ac:dyDescent="0.25">
      <c r="A116" s="5">
        <v>1</v>
      </c>
      <c r="B116" s="114">
        <v>2</v>
      </c>
      <c r="C116" s="118">
        <v>3</v>
      </c>
      <c r="D116" s="114">
        <v>4</v>
      </c>
      <c r="E116" s="118">
        <v>5</v>
      </c>
    </row>
    <row r="117" spans="1:5" x14ac:dyDescent="0.25">
      <c r="A117" s="3"/>
      <c r="B117" s="11" t="s">
        <v>20</v>
      </c>
      <c r="C117" s="87">
        <f>C118+C159+C187</f>
        <v>3982198.96</v>
      </c>
      <c r="D117" s="54">
        <f t="shared" ref="D117:D148" si="17">E117-C117</f>
        <v>-926596.22000000067</v>
      </c>
      <c r="E117" s="54">
        <f>E118+E159+E187</f>
        <v>3055602.7399999993</v>
      </c>
    </row>
    <row r="118" spans="1:5" x14ac:dyDescent="0.25">
      <c r="A118" s="125">
        <v>3</v>
      </c>
      <c r="B118" s="126" t="s">
        <v>2</v>
      </c>
      <c r="C118" s="127">
        <f>C121+C128+C134+C137+C140+C147+C154</f>
        <v>1019958.6</v>
      </c>
      <c r="D118" s="128">
        <f t="shared" si="17"/>
        <v>181140.02999999991</v>
      </c>
      <c r="E118" s="128">
        <f>E121+E128+E134+E137+E140+E147+E154</f>
        <v>1201098.6299999999</v>
      </c>
    </row>
    <row r="119" spans="1:5" s="150" customFormat="1" x14ac:dyDescent="0.25">
      <c r="A119" s="3"/>
      <c r="B119" s="11" t="s">
        <v>57</v>
      </c>
      <c r="C119" s="87">
        <f>C216+C307</f>
        <v>126139.75999999998</v>
      </c>
      <c r="D119" s="54">
        <f t="shared" si="17"/>
        <v>736.39000000001397</v>
      </c>
      <c r="E119" s="54">
        <f>E216+E307</f>
        <v>126876.15</v>
      </c>
    </row>
    <row r="120" spans="1:5" s="150" customFormat="1" x14ac:dyDescent="0.25">
      <c r="A120" s="3"/>
      <c r="B120" s="11" t="s">
        <v>56</v>
      </c>
      <c r="C120" s="87">
        <f>C382+C977</f>
        <v>51761.9</v>
      </c>
      <c r="D120" s="54">
        <f t="shared" si="17"/>
        <v>-11562.39</v>
      </c>
      <c r="E120" s="54">
        <f>E382+E977</f>
        <v>40199.51</v>
      </c>
    </row>
    <row r="121" spans="1:5" s="150" customFormat="1" x14ac:dyDescent="0.25">
      <c r="A121" s="3">
        <v>31</v>
      </c>
      <c r="B121" s="11" t="s">
        <v>21</v>
      </c>
      <c r="C121" s="87">
        <f>C122+C123+C124-0.01</f>
        <v>177901.65</v>
      </c>
      <c r="D121" s="54">
        <f t="shared" si="17"/>
        <v>-10825.989999999991</v>
      </c>
      <c r="E121" s="87">
        <f>E122+E123+E124</f>
        <v>167075.66</v>
      </c>
    </row>
    <row r="122" spans="1:5" s="150" customFormat="1" hidden="1" x14ac:dyDescent="0.25">
      <c r="A122" s="148">
        <v>311</v>
      </c>
      <c r="B122" s="163" t="s">
        <v>22</v>
      </c>
      <c r="C122" s="154">
        <f>C217+C308+C383+C962+C977</f>
        <v>155126.44</v>
      </c>
      <c r="D122" s="149">
        <f t="shared" si="17"/>
        <v>-11562.390000000014</v>
      </c>
      <c r="E122" s="149">
        <f>E217+E308+E383+E977</f>
        <v>143564.04999999999</v>
      </c>
    </row>
    <row r="123" spans="1:5" s="150" customFormat="1" hidden="1" x14ac:dyDescent="0.25">
      <c r="A123" s="148">
        <v>312</v>
      </c>
      <c r="B123" s="163" t="s">
        <v>23</v>
      </c>
      <c r="C123" s="154">
        <f>C218+C310+C963</f>
        <v>8228.81</v>
      </c>
      <c r="D123" s="149">
        <f t="shared" si="17"/>
        <v>736.39000000000124</v>
      </c>
      <c r="E123" s="149">
        <f>E218+E310+E963</f>
        <v>8965.2000000000007</v>
      </c>
    </row>
    <row r="124" spans="1:5" s="150" customFormat="1" ht="15" hidden="1" customHeight="1" x14ac:dyDescent="0.25">
      <c r="A124" s="148">
        <v>313</v>
      </c>
      <c r="B124" s="163" t="s">
        <v>24</v>
      </c>
      <c r="C124" s="154">
        <f>C220+C315+C384+C953+C964</f>
        <v>14546.41</v>
      </c>
      <c r="D124" s="149">
        <f t="shared" si="17"/>
        <v>0</v>
      </c>
      <c r="E124" s="149">
        <f>E220+E315+E384+E953+E964</f>
        <v>14546.41</v>
      </c>
    </row>
    <row r="125" spans="1:5" s="150" customFormat="1" x14ac:dyDescent="0.25">
      <c r="A125" s="3"/>
      <c r="B125" s="11" t="s">
        <v>57</v>
      </c>
      <c r="C125" s="87">
        <f>C222+C261+C317+C390+C1076</f>
        <v>107319.65999999999</v>
      </c>
      <c r="D125" s="54">
        <f t="shared" si="17"/>
        <v>27403.840000000011</v>
      </c>
      <c r="E125" s="54">
        <f>E222+E263+E293+E317+E392+E880+E972+E1076</f>
        <v>134723.5</v>
      </c>
    </row>
    <row r="126" spans="1:5" s="150" customFormat="1" x14ac:dyDescent="0.25">
      <c r="A126" s="3"/>
      <c r="B126" s="11" t="s">
        <v>58</v>
      </c>
      <c r="C126" s="87">
        <f>C706+C716+C726+C734+C743+C770+C778+C756+C763+C1161+C1172</f>
        <v>107240.03</v>
      </c>
      <c r="D126" s="54">
        <f t="shared" si="17"/>
        <v>46519.550000000017</v>
      </c>
      <c r="E126" s="54">
        <f>E708+E718+E729+E736+E745+E758+E765+E772+E780+E1163+E1174</f>
        <v>153759.58000000002</v>
      </c>
    </row>
    <row r="127" spans="1:5" s="150" customFormat="1" x14ac:dyDescent="0.25">
      <c r="A127" s="3"/>
      <c r="B127" s="11" t="s">
        <v>56</v>
      </c>
      <c r="C127" s="87">
        <f>C272+C375+C954+C965+C980</f>
        <v>0</v>
      </c>
      <c r="D127" s="87">
        <f t="shared" si="17"/>
        <v>3321.09</v>
      </c>
      <c r="E127" s="87">
        <f>E297+E375+E1167</f>
        <v>3321.09</v>
      </c>
    </row>
    <row r="128" spans="1:5" s="150" customFormat="1" ht="15" customHeight="1" x14ac:dyDescent="0.25">
      <c r="A128" s="3">
        <v>32</v>
      </c>
      <c r="B128" s="11" t="s">
        <v>25</v>
      </c>
      <c r="C128" s="87">
        <f t="shared" ref="C128" si="18">C129+C130+C131+C132</f>
        <v>205640.71999999997</v>
      </c>
      <c r="D128" s="54">
        <f t="shared" si="17"/>
        <v>86163.450000000012</v>
      </c>
      <c r="E128" s="54">
        <f>E129+E130+E131+E132</f>
        <v>291804.17</v>
      </c>
    </row>
    <row r="129" spans="1:5" s="150" customFormat="1" ht="15" hidden="1" customHeight="1" x14ac:dyDescent="0.25">
      <c r="A129" s="148">
        <v>321</v>
      </c>
      <c r="B129" s="163" t="s">
        <v>26</v>
      </c>
      <c r="C129" s="154">
        <v>0</v>
      </c>
      <c r="D129" s="154">
        <f t="shared" si="17"/>
        <v>11392.41</v>
      </c>
      <c r="E129" s="154">
        <f>E318+E973</f>
        <v>11392.41</v>
      </c>
    </row>
    <row r="130" spans="1:5" s="150" customFormat="1" ht="15" hidden="1" customHeight="1" x14ac:dyDescent="0.25">
      <c r="A130" s="148">
        <v>322</v>
      </c>
      <c r="B130" s="163" t="s">
        <v>27</v>
      </c>
      <c r="C130" s="154">
        <f>C264+C324+C709+C719+C746</f>
        <v>48576.549999999996</v>
      </c>
      <c r="D130" s="149">
        <f t="shared" si="17"/>
        <v>26810.140000000007</v>
      </c>
      <c r="E130" s="149">
        <f>E264+E324+E709+E719+E746</f>
        <v>75386.69</v>
      </c>
    </row>
    <row r="131" spans="1:5" s="150" customFormat="1" ht="15" hidden="1" customHeight="1" x14ac:dyDescent="0.25">
      <c r="A131" s="148">
        <v>323</v>
      </c>
      <c r="B131" s="163" t="s">
        <v>28</v>
      </c>
      <c r="C131" s="154">
        <f>C223+C266+C332+C393+C711+C721+C729+C737+C750+C773+C781+C1077+C759+C766+C1164+C1175+C1168</f>
        <v>142146.12</v>
      </c>
      <c r="D131" s="149">
        <f t="shared" si="17"/>
        <v>40073.270000000019</v>
      </c>
      <c r="E131" s="149">
        <f>E223+E266+E332+E393+E400+E407+E413+E664+E670+E682+E711+E721+E729+E737+E750+E759+E766+E773+E781+E881+E1077+E1164+E1168+E1175</f>
        <v>182219.39</v>
      </c>
    </row>
    <row r="132" spans="1:5" s="150" customFormat="1" ht="15" hidden="1" customHeight="1" x14ac:dyDescent="0.25">
      <c r="A132" s="148">
        <v>329</v>
      </c>
      <c r="B132" s="163" t="s">
        <v>29</v>
      </c>
      <c r="C132" s="154">
        <f>C233+C269+C344</f>
        <v>14918.05</v>
      </c>
      <c r="D132" s="149">
        <f t="shared" si="17"/>
        <v>7887.630000000001</v>
      </c>
      <c r="E132" s="149">
        <f>E233+E268+E294+E298+E344</f>
        <v>22805.68</v>
      </c>
    </row>
    <row r="133" spans="1:5" s="150" customFormat="1" x14ac:dyDescent="0.25">
      <c r="A133" s="168"/>
      <c r="B133" s="12" t="s">
        <v>57</v>
      </c>
      <c r="C133" s="87">
        <f>C134</f>
        <v>1990.8400000000001</v>
      </c>
      <c r="D133" s="87">
        <f t="shared" si="17"/>
        <v>0</v>
      </c>
      <c r="E133" s="87">
        <f>E134</f>
        <v>1990.8400000000001</v>
      </c>
    </row>
    <row r="134" spans="1:5" s="150" customFormat="1" x14ac:dyDescent="0.25">
      <c r="A134" s="3">
        <v>34</v>
      </c>
      <c r="B134" s="11" t="s">
        <v>30</v>
      </c>
      <c r="C134" s="87">
        <f>C135</f>
        <v>1990.8400000000001</v>
      </c>
      <c r="D134" s="87">
        <f t="shared" si="17"/>
        <v>0</v>
      </c>
      <c r="E134" s="87">
        <f>E352</f>
        <v>1990.8400000000001</v>
      </c>
    </row>
    <row r="135" spans="1:5" s="150" customFormat="1" hidden="1" x14ac:dyDescent="0.25">
      <c r="A135" s="148">
        <v>343</v>
      </c>
      <c r="B135" s="163" t="s">
        <v>31</v>
      </c>
      <c r="C135" s="154">
        <f>C353</f>
        <v>1990.8400000000001</v>
      </c>
      <c r="D135" s="154">
        <f t="shared" si="17"/>
        <v>0</v>
      </c>
      <c r="E135" s="154">
        <f>E352</f>
        <v>1990.8400000000001</v>
      </c>
    </row>
    <row r="136" spans="1:5" s="150" customFormat="1" x14ac:dyDescent="0.25">
      <c r="A136" s="168"/>
      <c r="B136" s="12" t="s">
        <v>57</v>
      </c>
      <c r="C136" s="87">
        <f>C137</f>
        <v>11281.439999999999</v>
      </c>
      <c r="D136" s="87">
        <f t="shared" si="17"/>
        <v>0</v>
      </c>
      <c r="E136" s="87">
        <f>E137</f>
        <v>11281.439999999999</v>
      </c>
    </row>
    <row r="137" spans="1:5" s="150" customFormat="1" x14ac:dyDescent="0.25">
      <c r="A137" s="3">
        <v>35</v>
      </c>
      <c r="B137" s="11" t="s">
        <v>186</v>
      </c>
      <c r="C137" s="87">
        <f>C1137+C1146</f>
        <v>11281.439999999999</v>
      </c>
      <c r="D137" s="87">
        <f t="shared" si="17"/>
        <v>0</v>
      </c>
      <c r="E137" s="87">
        <f>E138</f>
        <v>11281.439999999999</v>
      </c>
    </row>
    <row r="138" spans="1:5" s="150" customFormat="1" hidden="1" x14ac:dyDescent="0.25">
      <c r="A138" s="148">
        <v>352</v>
      </c>
      <c r="B138" s="163" t="s">
        <v>187</v>
      </c>
      <c r="C138" s="154">
        <f>C1138+C1147</f>
        <v>11281.439999999999</v>
      </c>
      <c r="D138" s="149">
        <f t="shared" si="17"/>
        <v>0</v>
      </c>
      <c r="E138" s="149">
        <f>E1138+E1147</f>
        <v>11281.439999999999</v>
      </c>
    </row>
    <row r="139" spans="1:5" s="150" customFormat="1" x14ac:dyDescent="0.25">
      <c r="A139" s="148"/>
      <c r="B139" s="12" t="s">
        <v>57</v>
      </c>
      <c r="C139" s="87">
        <f>C140</f>
        <v>995.42</v>
      </c>
      <c r="D139" s="87">
        <f t="shared" si="17"/>
        <v>1004.57</v>
      </c>
      <c r="E139" s="87">
        <f>E140</f>
        <v>1999.99</v>
      </c>
    </row>
    <row r="140" spans="1:5" x14ac:dyDescent="0.25">
      <c r="A140" s="125">
        <v>36</v>
      </c>
      <c r="B140" s="126" t="s">
        <v>242</v>
      </c>
      <c r="C140" s="127">
        <f>C1117</f>
        <v>995.42</v>
      </c>
      <c r="D140" s="127">
        <f t="shared" si="17"/>
        <v>1004.57</v>
      </c>
      <c r="E140" s="127">
        <f>E141+E142</f>
        <v>1999.99</v>
      </c>
    </row>
    <row r="141" spans="1:5" hidden="1" x14ac:dyDescent="0.25">
      <c r="A141" s="148">
        <v>363</v>
      </c>
      <c r="B141" s="163" t="s">
        <v>243</v>
      </c>
      <c r="C141" s="154">
        <v>0</v>
      </c>
      <c r="D141" s="154">
        <f t="shared" si="17"/>
        <v>1999.99</v>
      </c>
      <c r="E141" s="154">
        <f>E357+E1118</f>
        <v>1999.99</v>
      </c>
    </row>
    <row r="142" spans="1:5" hidden="1" x14ac:dyDescent="0.25">
      <c r="A142" s="148">
        <v>366</v>
      </c>
      <c r="B142" s="163" t="s">
        <v>297</v>
      </c>
      <c r="C142" s="154">
        <v>0</v>
      </c>
      <c r="D142" s="154">
        <f t="shared" si="17"/>
        <v>0</v>
      </c>
      <c r="E142" s="154">
        <v>0</v>
      </c>
    </row>
    <row r="143" spans="1:5" x14ac:dyDescent="0.25">
      <c r="A143" s="148"/>
      <c r="B143" s="11" t="s">
        <v>57</v>
      </c>
      <c r="C143" s="87">
        <f>C1106+C1097+C1090+C1083+C1065+C1058+C1051+C1044+C1037+C1030+C1023+C1015+C1008+C994+C944</f>
        <v>277257.94999999995</v>
      </c>
      <c r="D143" s="54">
        <f t="shared" si="17"/>
        <v>-2376.8499999999767</v>
      </c>
      <c r="E143" s="54">
        <f>E943+E994+E1001+E1008+E1015+E1023+E1030+E1037+E1044+E1051+E1058+E1065+E1083+E1090+E1097+E1106</f>
        <v>274881.09999999998</v>
      </c>
    </row>
    <row r="144" spans="1:5" x14ac:dyDescent="0.25">
      <c r="A144" s="148"/>
      <c r="B144" s="11" t="s">
        <v>58</v>
      </c>
      <c r="C144" s="87">
        <f>C1181</f>
        <v>1327.23</v>
      </c>
      <c r="D144" s="54">
        <f t="shared" si="17"/>
        <v>0</v>
      </c>
      <c r="E144" s="54">
        <f>E1181</f>
        <v>1327.23</v>
      </c>
    </row>
    <row r="145" spans="1:88" x14ac:dyDescent="0.25">
      <c r="A145" s="148"/>
      <c r="B145" s="11" t="s">
        <v>56</v>
      </c>
      <c r="C145" s="87">
        <f t="shared" ref="C145" si="19">C987</f>
        <v>7299.75</v>
      </c>
      <c r="D145" s="54">
        <f t="shared" si="17"/>
        <v>29199.020000000004</v>
      </c>
      <c r="E145" s="54">
        <f>E987+E1110</f>
        <v>36498.770000000004</v>
      </c>
    </row>
    <row r="146" spans="1:88" x14ac:dyDescent="0.25">
      <c r="A146" s="148"/>
      <c r="B146" s="11" t="s">
        <v>265</v>
      </c>
      <c r="C146" s="87">
        <f t="shared" ref="C146" si="20">C1067</f>
        <v>2654.46</v>
      </c>
      <c r="D146" s="54">
        <f t="shared" si="17"/>
        <v>0</v>
      </c>
      <c r="E146" s="54">
        <f t="shared" ref="E146" si="21">E1067</f>
        <v>2654.46</v>
      </c>
    </row>
    <row r="147" spans="1:88" x14ac:dyDescent="0.25">
      <c r="A147" s="125">
        <v>37</v>
      </c>
      <c r="B147" s="126" t="s">
        <v>32</v>
      </c>
      <c r="C147" s="127">
        <f>C148</f>
        <v>288539.39</v>
      </c>
      <c r="D147" s="127">
        <f t="shared" si="17"/>
        <v>26822.169999999984</v>
      </c>
      <c r="E147" s="128">
        <f>E148</f>
        <v>315361.56</v>
      </c>
    </row>
    <row r="148" spans="1:88" hidden="1" x14ac:dyDescent="0.25">
      <c r="A148" s="148">
        <v>372</v>
      </c>
      <c r="B148" s="163" t="s">
        <v>33</v>
      </c>
      <c r="C148" s="154">
        <f>C944+C988+C995+C1002+C1009+C1016+C1024+C1031+C1038+C1045+C1052+C1059+C1084+C1091+C1098+C1107+C1066+C1070+C1182</f>
        <v>288539.39</v>
      </c>
      <c r="D148" s="87">
        <f t="shared" si="17"/>
        <v>26822.169999999984</v>
      </c>
      <c r="E148" s="154">
        <f>E944+E988+E995+E1002+E1009+E1016+E1024+E1031+E1038+E1045+E1052+E1059+E1066+E1070+E1084+E1091+E1098+E1107+E1111+E1182</f>
        <v>315361.56</v>
      </c>
    </row>
    <row r="149" spans="1:88" s="82" customFormat="1" ht="76.150000000000006" customHeight="1" x14ac:dyDescent="0.25">
      <c r="A149" s="1" t="s">
        <v>371</v>
      </c>
      <c r="B149" s="42" t="s">
        <v>6</v>
      </c>
      <c r="C149" s="167" t="s">
        <v>372</v>
      </c>
      <c r="D149" s="42" t="s">
        <v>333</v>
      </c>
      <c r="E149" s="167" t="s">
        <v>374</v>
      </c>
    </row>
    <row r="150" spans="1:88" s="82" customFormat="1" x14ac:dyDescent="0.25">
      <c r="A150" s="5">
        <v>1</v>
      </c>
      <c r="B150" s="114">
        <v>2</v>
      </c>
      <c r="C150" s="118">
        <v>3</v>
      </c>
      <c r="D150" s="114">
        <v>4</v>
      </c>
      <c r="E150" s="118">
        <v>5</v>
      </c>
    </row>
    <row r="151" spans="1:88" x14ac:dyDescent="0.25">
      <c r="A151" s="3"/>
      <c r="B151" s="11" t="s">
        <v>57</v>
      </c>
      <c r="C151" s="87">
        <v>271537.59000000003</v>
      </c>
      <c r="D151" s="54">
        <f>E151-C151</f>
        <v>-28247.96000000005</v>
      </c>
      <c r="E151" s="54">
        <f>E241+E256+E278+E823+E838+E869+E883+E890+E898+E905+E913+E920+E928+E936</f>
        <v>243289.62999999998</v>
      </c>
    </row>
    <row r="152" spans="1:88" x14ac:dyDescent="0.25">
      <c r="A152" s="3"/>
      <c r="B152" s="11" t="s">
        <v>58</v>
      </c>
      <c r="C152" s="87">
        <v>98878.49</v>
      </c>
      <c r="D152" s="54">
        <f>E152-C152</f>
        <v>9.9999999947613105E-3</v>
      </c>
      <c r="E152" s="54">
        <f>E827+E842</f>
        <v>98878.5</v>
      </c>
    </row>
    <row r="153" spans="1:88" x14ac:dyDescent="0.25">
      <c r="A153" s="3"/>
      <c r="B153" s="11" t="s">
        <v>56</v>
      </c>
      <c r="C153" s="87">
        <f>C832+C244</f>
        <v>39816.839999999997</v>
      </c>
      <c r="D153" s="54">
        <f>E153-C153</f>
        <v>29600</v>
      </c>
      <c r="E153" s="54">
        <f>E831+E1155</f>
        <v>69416.84</v>
      </c>
    </row>
    <row r="154" spans="1:88" s="150" customFormat="1" x14ac:dyDescent="0.25">
      <c r="A154" s="3">
        <v>38</v>
      </c>
      <c r="B154" s="11" t="s">
        <v>358</v>
      </c>
      <c r="C154" s="87">
        <f>C155+C156+C157+C158+0.01</f>
        <v>333609.14</v>
      </c>
      <c r="D154" s="87">
        <f>D155+D156+D157+D158-0.01</f>
        <v>77975.830000000031</v>
      </c>
      <c r="E154" s="87">
        <f>E155+E156+E157+E158</f>
        <v>411584.97</v>
      </c>
    </row>
    <row r="155" spans="1:88" s="150" customFormat="1" hidden="1" x14ac:dyDescent="0.25">
      <c r="A155" s="148">
        <v>381</v>
      </c>
      <c r="B155" s="163" t="s">
        <v>35</v>
      </c>
      <c r="C155" s="154">
        <f>C257+C279+C870+C884+C891+C899+C914+C921+C937+C1152</f>
        <v>127888.78</v>
      </c>
      <c r="D155" s="154">
        <f>D257+D279+D870+D874+D884+D891+D899+D914+D921+D937+D1156</f>
        <v>3364.71</v>
      </c>
      <c r="E155" s="154">
        <f>E257+E279+E870+E874+E884+E891+E899+E914+E921+E937+E1156</f>
        <v>131253.49</v>
      </c>
    </row>
    <row r="156" spans="1:88" s="150" customFormat="1" hidden="1" x14ac:dyDescent="0.25">
      <c r="A156" s="148">
        <v>383</v>
      </c>
      <c r="B156" s="163" t="s">
        <v>328</v>
      </c>
      <c r="C156" s="154">
        <f t="shared" ref="C156" si="22">C246+C243</f>
        <v>0</v>
      </c>
      <c r="D156" s="149">
        <f>E156-C156</f>
        <v>0</v>
      </c>
      <c r="E156" s="149">
        <f t="shared" ref="E156" si="23">E246+E243</f>
        <v>0</v>
      </c>
    </row>
    <row r="157" spans="1:88" s="150" customFormat="1" hidden="1" x14ac:dyDescent="0.25">
      <c r="A157" s="148">
        <v>382</v>
      </c>
      <c r="B157" s="163" t="s">
        <v>51</v>
      </c>
      <c r="C157" s="154">
        <f>C906+C929</f>
        <v>72997.539999999994</v>
      </c>
      <c r="D157" s="149">
        <f>E157-C157</f>
        <v>68638.60000000002</v>
      </c>
      <c r="E157" s="149">
        <f>E906+E929</f>
        <v>141636.14000000001</v>
      </c>
    </row>
    <row r="158" spans="1:88" s="150" customFormat="1" hidden="1" x14ac:dyDescent="0.25">
      <c r="A158" s="148">
        <v>386</v>
      </c>
      <c r="B158" s="163" t="s">
        <v>50</v>
      </c>
      <c r="C158" s="154">
        <v>132722.81</v>
      </c>
      <c r="D158" s="149">
        <f>E158-C158</f>
        <v>5972.5299999999988</v>
      </c>
      <c r="E158" s="149">
        <f>E824+E828+E832+E839+E843</f>
        <v>138695.34</v>
      </c>
    </row>
    <row r="159" spans="1:88" s="7" customFormat="1" x14ac:dyDescent="0.25">
      <c r="A159" s="3">
        <v>4</v>
      </c>
      <c r="B159" s="11" t="s">
        <v>3</v>
      </c>
      <c r="C159" s="87">
        <f>C161+C169</f>
        <v>2902515.1</v>
      </c>
      <c r="D159" s="54">
        <f>E159-C159</f>
        <v>-1059956.0400000003</v>
      </c>
      <c r="E159" s="54">
        <f>E161+E169</f>
        <v>1842559.0599999998</v>
      </c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  <c r="BI159" s="150"/>
      <c r="BJ159" s="150"/>
      <c r="BK159" s="150"/>
      <c r="BL159" s="150"/>
      <c r="BM159" s="150"/>
      <c r="BN159" s="150"/>
      <c r="BO159" s="150"/>
      <c r="BP159" s="150"/>
      <c r="BQ159" s="150"/>
      <c r="BR159" s="150"/>
      <c r="BS159" s="150"/>
      <c r="BT159" s="150"/>
      <c r="BU159" s="150"/>
      <c r="BV159" s="150"/>
      <c r="BW159" s="150"/>
      <c r="BX159" s="150"/>
      <c r="BY159" s="150"/>
      <c r="BZ159" s="150"/>
      <c r="CA159" s="150"/>
      <c r="CB159" s="150"/>
      <c r="CC159" s="150"/>
      <c r="CD159" s="150"/>
      <c r="CE159" s="150"/>
      <c r="CF159" s="150"/>
      <c r="CG159" s="150"/>
      <c r="CH159" s="150"/>
      <c r="CI159" s="150"/>
      <c r="CJ159" s="150"/>
    </row>
    <row r="160" spans="1:88" s="150" customFormat="1" x14ac:dyDescent="0.25">
      <c r="A160" s="5"/>
      <c r="B160" s="11" t="s">
        <v>57</v>
      </c>
      <c r="C160" s="87">
        <f t="shared" ref="C160:E161" si="24">C161</f>
        <v>2654.46</v>
      </c>
      <c r="D160" s="54">
        <f t="shared" si="24"/>
        <v>0</v>
      </c>
      <c r="E160" s="54">
        <f>E161</f>
        <v>2654.46</v>
      </c>
    </row>
    <row r="161" spans="1:88" s="135" customFormat="1" x14ac:dyDescent="0.25">
      <c r="A161" s="133">
        <v>41</v>
      </c>
      <c r="B161" s="134" t="s">
        <v>61</v>
      </c>
      <c r="C161" s="127">
        <f t="shared" si="24"/>
        <v>2654.46</v>
      </c>
      <c r="D161" s="128">
        <f t="shared" si="24"/>
        <v>0</v>
      </c>
      <c r="E161" s="128">
        <f t="shared" si="24"/>
        <v>2654.46</v>
      </c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  <c r="AA161" s="160"/>
      <c r="AB161" s="160"/>
      <c r="AC161" s="160"/>
      <c r="AD161" s="160"/>
      <c r="AE161" s="160"/>
      <c r="AF161" s="160"/>
      <c r="AG161" s="160"/>
      <c r="AH161" s="160"/>
      <c r="AI161" s="160"/>
      <c r="AJ161" s="160"/>
      <c r="AK161" s="160"/>
      <c r="AL161" s="160"/>
      <c r="AM161" s="160"/>
      <c r="AN161" s="160"/>
      <c r="AO161" s="160"/>
      <c r="AP161" s="160"/>
      <c r="AQ161" s="160"/>
      <c r="AR161" s="160"/>
      <c r="AS161" s="160"/>
      <c r="AT161" s="160"/>
      <c r="AU161" s="160"/>
      <c r="AV161" s="160"/>
      <c r="AW161" s="160"/>
      <c r="AX161" s="160"/>
      <c r="AY161" s="160"/>
      <c r="AZ161" s="160"/>
      <c r="BA161" s="160"/>
      <c r="BB161" s="160"/>
      <c r="BC161" s="160"/>
      <c r="BD161" s="160"/>
      <c r="BE161" s="160"/>
      <c r="BF161" s="160"/>
      <c r="BG161" s="160"/>
      <c r="BH161" s="160"/>
      <c r="BI161" s="160"/>
      <c r="BJ161" s="160"/>
      <c r="BK161" s="160"/>
      <c r="BL161" s="160"/>
      <c r="BM161" s="160"/>
      <c r="BN161" s="160"/>
      <c r="BO161" s="160"/>
      <c r="BP161" s="160"/>
      <c r="BQ161" s="160"/>
      <c r="BR161" s="160"/>
      <c r="BS161" s="160"/>
      <c r="BT161" s="160"/>
      <c r="BU161" s="160"/>
      <c r="BV161" s="160"/>
      <c r="BW161" s="160"/>
      <c r="BX161" s="160"/>
      <c r="BY161" s="160"/>
      <c r="BZ161" s="160"/>
      <c r="CA161" s="160"/>
      <c r="CB161" s="160"/>
      <c r="CC161" s="160"/>
      <c r="CD161" s="160"/>
      <c r="CE161" s="160"/>
      <c r="CF161" s="160"/>
      <c r="CG161" s="160"/>
      <c r="CH161" s="160"/>
      <c r="CI161" s="160"/>
      <c r="CJ161" s="160"/>
    </row>
    <row r="162" spans="1:88" s="160" customFormat="1" hidden="1" x14ac:dyDescent="0.25">
      <c r="A162" s="169">
        <v>411</v>
      </c>
      <c r="B162" s="170" t="s">
        <v>62</v>
      </c>
      <c r="C162" s="90">
        <f t="shared" ref="C162:E162" si="25">C361</f>
        <v>2654.46</v>
      </c>
      <c r="D162" s="171">
        <f t="shared" ref="D162:D169" si="26">E162-C162</f>
        <v>0</v>
      </c>
      <c r="E162" s="171">
        <f t="shared" si="25"/>
        <v>2654.46</v>
      </c>
    </row>
    <row r="163" spans="1:88" x14ac:dyDescent="0.25">
      <c r="A163" s="5"/>
      <c r="B163" s="11" t="s">
        <v>57</v>
      </c>
      <c r="C163" s="87">
        <v>216869.07</v>
      </c>
      <c r="D163" s="54">
        <f t="shared" si="26"/>
        <v>112718.74000000005</v>
      </c>
      <c r="E163" s="54">
        <f>E362+E421+E445+E456+E467+E478+E489+E496+E507+E519+E531+E537+E543+E550+E561+E568+E575+E586+E601+E608+E619+E634+E645+E688+E850+E861+E1125</f>
        <v>329587.81000000006</v>
      </c>
    </row>
    <row r="164" spans="1:88" x14ac:dyDescent="0.25">
      <c r="A164" s="5"/>
      <c r="B164" s="11" t="s">
        <v>58</v>
      </c>
      <c r="C164" s="87">
        <f t="shared" ref="C164" si="27">C787+C794</f>
        <v>4778.0200000000004</v>
      </c>
      <c r="D164" s="54">
        <f t="shared" si="26"/>
        <v>25000</v>
      </c>
      <c r="E164" s="54">
        <f>E537+E656+E788+E796+E809</f>
        <v>29778.02</v>
      </c>
    </row>
    <row r="165" spans="1:88" s="129" customFormat="1" x14ac:dyDescent="0.25">
      <c r="A165" s="143"/>
      <c r="B165" s="172" t="s">
        <v>56</v>
      </c>
      <c r="C165" s="127">
        <f>C432+C525+C552+C577+C589+C447+C610+C480+C799+C852+C426+C650+C692+C698+C812</f>
        <v>2170681.54</v>
      </c>
      <c r="D165" s="54">
        <f t="shared" si="26"/>
        <v>-975496.81</v>
      </c>
      <c r="E165" s="127">
        <f>E425+E432+E449+E460+E471+E482+E489+E500+E511+E524+E554+E579+E590+E612+E623+E638+E649+E694+E700+E801+E814+E854+E1129</f>
        <v>1195184.73</v>
      </c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</row>
    <row r="166" spans="1:88" s="7" customFormat="1" x14ac:dyDescent="0.25">
      <c r="A166" s="143"/>
      <c r="B166" s="12" t="s">
        <v>264</v>
      </c>
      <c r="C166" s="87">
        <f t="shared" ref="C166" si="28">C592</f>
        <v>0</v>
      </c>
      <c r="D166" s="54">
        <f t="shared" si="26"/>
        <v>0</v>
      </c>
      <c r="E166" s="54">
        <f t="shared" ref="E166" si="29">E592</f>
        <v>0</v>
      </c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</row>
    <row r="167" spans="1:88" s="7" customFormat="1" x14ac:dyDescent="0.25">
      <c r="A167" s="143"/>
      <c r="B167" s="12" t="s">
        <v>415</v>
      </c>
      <c r="C167" s="87">
        <f t="shared" ref="C167" si="30">C625</f>
        <v>19908.419999999998</v>
      </c>
      <c r="D167" s="54">
        <f t="shared" si="26"/>
        <v>0</v>
      </c>
      <c r="E167" s="54">
        <f t="shared" ref="E167" si="31">E625</f>
        <v>19908.419999999998</v>
      </c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</row>
    <row r="168" spans="1:88" s="7" customFormat="1" x14ac:dyDescent="0.25">
      <c r="A168" s="143"/>
      <c r="B168" s="12" t="s">
        <v>265</v>
      </c>
      <c r="C168" s="87">
        <v>0</v>
      </c>
      <c r="D168" s="54">
        <f t="shared" si="26"/>
        <v>265445.62</v>
      </c>
      <c r="E168" s="54">
        <f>E437</f>
        <v>265445.62</v>
      </c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</row>
    <row r="169" spans="1:88" s="129" customFormat="1" x14ac:dyDescent="0.25">
      <c r="A169" s="125">
        <v>42</v>
      </c>
      <c r="B169" s="126" t="s">
        <v>40</v>
      </c>
      <c r="C169" s="127">
        <f t="shared" ref="C169" si="32">C170+C171+C172</f>
        <v>2899860.64</v>
      </c>
      <c r="D169" s="54">
        <f t="shared" si="26"/>
        <v>-1059956.0400000003</v>
      </c>
      <c r="E169" s="127">
        <f>E170+E171+E172</f>
        <v>1839904.5999999999</v>
      </c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</row>
    <row r="170" spans="1:88" s="129" customFormat="1" hidden="1" x14ac:dyDescent="0.25">
      <c r="A170" s="173">
        <v>421</v>
      </c>
      <c r="B170" s="174" t="s">
        <v>36</v>
      </c>
      <c r="C170" s="90">
        <v>2832172.01</v>
      </c>
      <c r="D170" s="175" t="s">
        <v>363</v>
      </c>
      <c r="E170" s="171">
        <f>E363+E433+E438+E446+E450+E457+E461+E468+E472+E497+E501+E508+E520+E620+E624+E628+E635+E639+E658+E695+E851+E701</f>
        <v>1769040.8099999998</v>
      </c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</row>
    <row r="171" spans="1:88" s="129" customFormat="1" hidden="1" x14ac:dyDescent="0.25">
      <c r="A171" s="173">
        <v>422</v>
      </c>
      <c r="B171" s="174" t="s">
        <v>3</v>
      </c>
      <c r="C171" s="90">
        <v>62379.72</v>
      </c>
      <c r="D171" s="171">
        <v>3637.35</v>
      </c>
      <c r="E171" s="171">
        <f>E364+E797+E802+E810+E815</f>
        <v>42790.59</v>
      </c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</row>
    <row r="172" spans="1:88" s="129" customFormat="1" hidden="1" x14ac:dyDescent="0.25">
      <c r="A172" s="173">
        <v>426</v>
      </c>
      <c r="B172" s="174" t="s">
        <v>52</v>
      </c>
      <c r="C172" s="260">
        <f>C423+C532+C602+C689+C862+C368</f>
        <v>5308.91</v>
      </c>
      <c r="D172" s="90">
        <v>17455.38</v>
      </c>
      <c r="E172" s="90">
        <f>E368+E422+E426+E532+E602+E689+E862</f>
        <v>28073.200000000001</v>
      </c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</row>
    <row r="173" spans="1:88" s="129" customFormat="1" x14ac:dyDescent="0.25">
      <c r="A173" s="265"/>
      <c r="B173" s="265"/>
      <c r="C173" s="266"/>
      <c r="D173" s="266"/>
      <c r="E173" s="266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</row>
    <row r="174" spans="1:88" ht="17.25" customHeight="1" x14ac:dyDescent="0.25">
      <c r="C174" s="261"/>
    </row>
    <row r="175" spans="1:88" s="150" customFormat="1" x14ac:dyDescent="0.25">
      <c r="A175" s="8" t="s">
        <v>18</v>
      </c>
      <c r="B175" s="4" t="s">
        <v>45</v>
      </c>
      <c r="C175" s="176"/>
      <c r="D175" s="138"/>
      <c r="E175" s="176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</row>
    <row r="176" spans="1:88" s="150" customFormat="1" x14ac:dyDescent="0.25">
      <c r="A176" s="8"/>
      <c r="B176" s="177" t="s">
        <v>63</v>
      </c>
      <c r="C176" s="176"/>
      <c r="D176" s="138"/>
      <c r="E176" s="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</row>
    <row r="177" spans="1:88" s="150" customFormat="1" x14ac:dyDescent="0.25">
      <c r="A177"/>
      <c r="B177"/>
      <c r="C177" s="137"/>
      <c r="D177" s="138"/>
      <c r="E177" s="13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</row>
    <row r="178" spans="1:88" s="82" customFormat="1" ht="68.45" customHeight="1" x14ac:dyDescent="0.25">
      <c r="A178" s="1" t="s">
        <v>371</v>
      </c>
      <c r="B178" s="2" t="s">
        <v>6</v>
      </c>
      <c r="C178" s="167" t="s">
        <v>372</v>
      </c>
      <c r="D178" s="42" t="s">
        <v>333</v>
      </c>
      <c r="E178" s="167" t="s">
        <v>374</v>
      </c>
    </row>
    <row r="179" spans="1:88" s="82" customFormat="1" x14ac:dyDescent="0.25">
      <c r="A179" s="5">
        <v>1</v>
      </c>
      <c r="B179" s="114">
        <v>2</v>
      </c>
      <c r="C179" s="118">
        <v>3</v>
      </c>
      <c r="D179" s="114">
        <v>4</v>
      </c>
      <c r="E179" s="118">
        <v>5</v>
      </c>
    </row>
    <row r="180" spans="1:88" s="129" customFormat="1" x14ac:dyDescent="0.25">
      <c r="A180" s="125">
        <v>8</v>
      </c>
      <c r="B180" s="178" t="s">
        <v>4</v>
      </c>
      <c r="C180" s="127">
        <v>2654.46</v>
      </c>
      <c r="D180" s="127">
        <f>E180-C180</f>
        <v>265445.62</v>
      </c>
      <c r="E180" s="127">
        <f>E183+E181</f>
        <v>268100.08</v>
      </c>
    </row>
    <row r="181" spans="1:88" s="129" customFormat="1" x14ac:dyDescent="0.25">
      <c r="A181" s="125">
        <v>81</v>
      </c>
      <c r="B181" s="178" t="s">
        <v>48</v>
      </c>
      <c r="C181" s="127">
        <f>C182</f>
        <v>2654.46</v>
      </c>
      <c r="D181" s="127">
        <v>0</v>
      </c>
      <c r="E181" s="127">
        <f>E182</f>
        <v>2654.46</v>
      </c>
    </row>
    <row r="182" spans="1:88" hidden="1" x14ac:dyDescent="0.25">
      <c r="A182" s="173">
        <v>812</v>
      </c>
      <c r="B182" s="179" t="s">
        <v>49</v>
      </c>
      <c r="C182" s="90">
        <v>2654.46</v>
      </c>
      <c r="D182" s="180">
        <f>E182-C182</f>
        <v>0</v>
      </c>
      <c r="E182" s="90">
        <v>2654.46</v>
      </c>
    </row>
    <row r="183" spans="1:88" s="129" customFormat="1" x14ac:dyDescent="0.25">
      <c r="A183" s="125">
        <v>84</v>
      </c>
      <c r="B183" s="178" t="s">
        <v>309</v>
      </c>
      <c r="C183" s="127">
        <f>C184</f>
        <v>276063.44</v>
      </c>
      <c r="D183" s="127" t="str">
        <f>D184</f>
        <v>-7.963,37</v>
      </c>
      <c r="E183" s="127">
        <f>E184</f>
        <v>265445.62</v>
      </c>
    </row>
    <row r="184" spans="1:88" hidden="1" x14ac:dyDescent="0.25">
      <c r="A184" s="173">
        <v>844</v>
      </c>
      <c r="B184" t="s">
        <v>311</v>
      </c>
      <c r="C184" s="90">
        <v>276063.44</v>
      </c>
      <c r="D184" s="181" t="s">
        <v>364</v>
      </c>
      <c r="E184" s="90">
        <v>265445.62</v>
      </c>
    </row>
    <row r="185" spans="1:88" s="150" customFormat="1" hidden="1" x14ac:dyDescent="0.25">
      <c r="A185" s="148">
        <v>847</v>
      </c>
      <c r="B185" s="182" t="s">
        <v>310</v>
      </c>
      <c r="C185" s="154">
        <v>0</v>
      </c>
      <c r="D185" s="164">
        <f>E185-C185</f>
        <v>0</v>
      </c>
      <c r="E185" s="154">
        <v>0</v>
      </c>
    </row>
    <row r="186" spans="1:88" s="7" customFormat="1" x14ac:dyDescent="0.25">
      <c r="A186" s="3"/>
      <c r="B186" s="12" t="s">
        <v>57</v>
      </c>
      <c r="C186" s="87">
        <f t="shared" ref="C186" si="33">C187</f>
        <v>59725.26</v>
      </c>
      <c r="D186" s="98">
        <f>E186-C186</f>
        <v>-47780.210000000006</v>
      </c>
      <c r="E186" s="87">
        <f>E187</f>
        <v>11945.05</v>
      </c>
    </row>
    <row r="187" spans="1:88" s="7" customFormat="1" x14ac:dyDescent="0.25">
      <c r="A187" s="3">
        <v>5</v>
      </c>
      <c r="B187" s="11" t="s">
        <v>64</v>
      </c>
      <c r="C187" s="87">
        <v>59725.26</v>
      </c>
      <c r="D187" s="98">
        <f>E187-C187</f>
        <v>-47780.210000000006</v>
      </c>
      <c r="E187" s="87">
        <f>E188</f>
        <v>11945.05</v>
      </c>
    </row>
    <row r="188" spans="1:88" s="7" customFormat="1" x14ac:dyDescent="0.25">
      <c r="A188" s="3">
        <v>53</v>
      </c>
      <c r="B188" s="11" t="s">
        <v>65</v>
      </c>
      <c r="C188" s="87">
        <f>C189</f>
        <v>0</v>
      </c>
      <c r="D188" s="98">
        <f>E188-C188</f>
        <v>11945.05</v>
      </c>
      <c r="E188" s="87">
        <f>E189</f>
        <v>11945.05</v>
      </c>
    </row>
    <row r="189" spans="1:88" ht="30" hidden="1" x14ac:dyDescent="0.25">
      <c r="A189" s="148">
        <v>532</v>
      </c>
      <c r="B189" s="183" t="s">
        <v>66</v>
      </c>
      <c r="C189" s="154">
        <v>0</v>
      </c>
      <c r="D189" s="155">
        <f>E189-C189</f>
        <v>11945.05</v>
      </c>
      <c r="E189" s="154">
        <f>E286</f>
        <v>11945.05</v>
      </c>
    </row>
    <row r="190" spans="1:88" ht="17.25" customHeight="1" x14ac:dyDescent="0.25"/>
    <row r="191" spans="1:88" x14ac:dyDescent="0.25">
      <c r="A191" s="7" t="s">
        <v>55</v>
      </c>
      <c r="B191" s="4"/>
      <c r="C191" s="184"/>
      <c r="D191" s="8"/>
      <c r="E191" s="184"/>
    </row>
    <row r="192" spans="1:88" s="115" customFormat="1" x14ac:dyDescent="0.25">
      <c r="A192" s="115" t="s">
        <v>406</v>
      </c>
    </row>
    <row r="193" spans="1:88" s="150" customFormat="1" x14ac:dyDescent="0.25">
      <c r="A193"/>
      <c r="B193" t="s">
        <v>442</v>
      </c>
      <c r="C193" s="137"/>
      <c r="D193" s="138"/>
      <c r="E193" s="137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</row>
    <row r="194" spans="1:88" s="150" customFormat="1" x14ac:dyDescent="0.25">
      <c r="A194"/>
      <c r="B194"/>
      <c r="C194" s="137"/>
      <c r="D194" s="138"/>
      <c r="E194" s="137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</row>
    <row r="195" spans="1:88" x14ac:dyDescent="0.25">
      <c r="A195" t="s">
        <v>404</v>
      </c>
    </row>
    <row r="197" spans="1:88" s="143" customFormat="1" ht="60.6" customHeight="1" x14ac:dyDescent="0.25">
      <c r="A197" s="51" t="s">
        <v>375</v>
      </c>
      <c r="B197" s="51"/>
      <c r="C197" s="161" t="s">
        <v>372</v>
      </c>
      <c r="D197" s="42" t="s">
        <v>333</v>
      </c>
      <c r="E197" s="161" t="s">
        <v>376</v>
      </c>
      <c r="F197" s="185"/>
    </row>
    <row r="198" spans="1:88" s="7" customFormat="1" x14ac:dyDescent="0.25">
      <c r="A198" s="186" t="s">
        <v>37</v>
      </c>
      <c r="B198" s="187"/>
      <c r="C198" s="188">
        <f>C199+C201</f>
        <v>3762514.17</v>
      </c>
      <c r="D198" s="87">
        <f>E198-C198</f>
        <v>-706911.43000000017</v>
      </c>
      <c r="E198" s="188">
        <f>E199+E201</f>
        <v>3055602.7399999998</v>
      </c>
    </row>
    <row r="199" spans="1:88" s="7" customFormat="1" x14ac:dyDescent="0.25">
      <c r="A199" s="11" t="s">
        <v>129</v>
      </c>
      <c r="B199" s="44"/>
      <c r="C199" s="87">
        <f>C208</f>
        <v>84871.329999999987</v>
      </c>
      <c r="D199" s="87">
        <f>D208</f>
        <v>18014.750000000015</v>
      </c>
      <c r="E199" s="87">
        <f>E208</f>
        <v>102886.08</v>
      </c>
    </row>
    <row r="200" spans="1:88" x14ac:dyDescent="0.25">
      <c r="A200" s="174" t="s">
        <v>222</v>
      </c>
      <c r="B200" s="189"/>
      <c r="C200" s="90">
        <f>C209</f>
        <v>84871.329999999987</v>
      </c>
      <c r="D200" s="90">
        <f>D207</f>
        <v>18014.750000000015</v>
      </c>
      <c r="E200" s="90">
        <f>E207</f>
        <v>102886.08</v>
      </c>
    </row>
    <row r="201" spans="1:88" s="7" customFormat="1" x14ac:dyDescent="0.25">
      <c r="A201" s="11" t="s">
        <v>38</v>
      </c>
      <c r="B201" s="44"/>
      <c r="C201" s="87">
        <f t="shared" ref="C201:E202" si="34">C300</f>
        <v>3677642.84</v>
      </c>
      <c r="D201" s="87">
        <f>E201-C201</f>
        <v>-724926.18000000017</v>
      </c>
      <c r="E201" s="87">
        <f t="shared" si="34"/>
        <v>2952716.6599999997</v>
      </c>
    </row>
    <row r="202" spans="1:88" x14ac:dyDescent="0.25">
      <c r="A202" s="174" t="s">
        <v>39</v>
      </c>
      <c r="B202" s="189"/>
      <c r="C202" s="90">
        <f>C301</f>
        <v>3677642.84</v>
      </c>
      <c r="D202" s="90">
        <f>E202-C202</f>
        <v>-724926.18000000017</v>
      </c>
      <c r="E202" s="90">
        <f t="shared" si="34"/>
        <v>2952716.6599999997</v>
      </c>
    </row>
    <row r="204" spans="1:88" x14ac:dyDescent="0.25">
      <c r="B204" t="s">
        <v>67</v>
      </c>
    </row>
    <row r="205" spans="1:88" s="82" customFormat="1" ht="85.9" customHeight="1" x14ac:dyDescent="0.25">
      <c r="A205" s="1" t="s">
        <v>377</v>
      </c>
      <c r="B205" s="42" t="s">
        <v>390</v>
      </c>
      <c r="C205" s="167" t="s">
        <v>372</v>
      </c>
      <c r="D205" s="42" t="s">
        <v>333</v>
      </c>
      <c r="E205" s="167" t="s">
        <v>374</v>
      </c>
    </row>
    <row r="206" spans="1:88" s="82" customFormat="1" x14ac:dyDescent="0.25">
      <c r="A206" s="113">
        <v>1</v>
      </c>
      <c r="B206" s="116">
        <v>2</v>
      </c>
      <c r="C206" s="117">
        <v>3</v>
      </c>
      <c r="D206" s="42">
        <v>4</v>
      </c>
      <c r="E206" s="118">
        <v>5</v>
      </c>
    </row>
    <row r="207" spans="1:88" s="66" customFormat="1" ht="15.75" customHeight="1" x14ac:dyDescent="0.25">
      <c r="A207" s="24"/>
      <c r="B207" s="45" t="s">
        <v>37</v>
      </c>
      <c r="C207" s="102">
        <f t="shared" ref="C207:E209" si="35">C208</f>
        <v>84871.329999999987</v>
      </c>
      <c r="D207" s="190">
        <f t="shared" si="35"/>
        <v>18014.750000000015</v>
      </c>
      <c r="E207" s="190">
        <f t="shared" si="35"/>
        <v>102886.08</v>
      </c>
    </row>
    <row r="208" spans="1:88" s="67" customFormat="1" ht="15" customHeight="1" x14ac:dyDescent="0.25">
      <c r="A208" s="23"/>
      <c r="B208" s="46" t="s">
        <v>129</v>
      </c>
      <c r="C208" s="103">
        <f t="shared" si="35"/>
        <v>84871.329999999987</v>
      </c>
      <c r="D208" s="191">
        <f t="shared" si="35"/>
        <v>18014.750000000015</v>
      </c>
      <c r="E208" s="191">
        <f t="shared" si="35"/>
        <v>102886.08</v>
      </c>
    </row>
    <row r="209" spans="1:87" s="67" customFormat="1" ht="17.25" customHeight="1" x14ac:dyDescent="0.25">
      <c r="A209" s="23"/>
      <c r="B209" s="46" t="s">
        <v>222</v>
      </c>
      <c r="C209" s="103">
        <f t="shared" si="35"/>
        <v>84871.329999999987</v>
      </c>
      <c r="D209" s="191">
        <f t="shared" si="35"/>
        <v>18014.750000000015</v>
      </c>
      <c r="E209" s="191">
        <f t="shared" si="35"/>
        <v>102886.08</v>
      </c>
    </row>
    <row r="210" spans="1:87" s="67" customFormat="1" x14ac:dyDescent="0.25">
      <c r="A210" s="23"/>
      <c r="B210" s="46" t="s">
        <v>128</v>
      </c>
      <c r="C210" s="103">
        <f>C211+C252+C259+C274+C281+C289+0.01</f>
        <v>84871.329999999987</v>
      </c>
      <c r="D210" s="191">
        <f>E210-C210</f>
        <v>18014.750000000015</v>
      </c>
      <c r="E210" s="191">
        <f>E211+E252+E259+E274+E281+E289</f>
        <v>102886.08</v>
      </c>
    </row>
    <row r="211" spans="1:87" s="68" customFormat="1" x14ac:dyDescent="0.25">
      <c r="A211" s="23"/>
      <c r="B211" s="46" t="s">
        <v>42</v>
      </c>
      <c r="C211" s="103">
        <f t="shared" ref="C211:E211" si="36">C212</f>
        <v>65042.54</v>
      </c>
      <c r="D211" s="191">
        <f t="shared" si="36"/>
        <v>6454.369999999999</v>
      </c>
      <c r="E211" s="191">
        <f t="shared" si="36"/>
        <v>71496.899999999994</v>
      </c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67"/>
      <c r="BY211" s="67"/>
      <c r="BZ211" s="67"/>
      <c r="CA211" s="67"/>
      <c r="CB211" s="67"/>
      <c r="CC211" s="67"/>
      <c r="CD211" s="67"/>
      <c r="CE211" s="67"/>
      <c r="CF211" s="67"/>
      <c r="CG211" s="67"/>
      <c r="CH211" s="67"/>
      <c r="CI211" s="67"/>
    </row>
    <row r="212" spans="1:87" s="69" customFormat="1" x14ac:dyDescent="0.25">
      <c r="A212" s="3"/>
      <c r="B212" s="11" t="s">
        <v>159</v>
      </c>
      <c r="C212" s="87">
        <v>65042.54</v>
      </c>
      <c r="D212" s="54">
        <f t="shared" ref="D212" si="37">D213+D214</f>
        <v>6454.369999999999</v>
      </c>
      <c r="E212" s="54">
        <f t="shared" ref="E212" si="38">E213+E214</f>
        <v>71496.899999999994</v>
      </c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</row>
    <row r="213" spans="1:87" s="69" customFormat="1" x14ac:dyDescent="0.25">
      <c r="A213" s="3"/>
      <c r="B213" s="11" t="s">
        <v>57</v>
      </c>
      <c r="C213" s="87">
        <f t="shared" ref="C213" si="39">C215</f>
        <v>59433.27</v>
      </c>
      <c r="D213" s="54">
        <f>E213-C213</f>
        <v>9804.32</v>
      </c>
      <c r="E213" s="54">
        <f>E215-E297</f>
        <v>69237.59</v>
      </c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</row>
    <row r="214" spans="1:87" s="69" customFormat="1" x14ac:dyDescent="0.25">
      <c r="A214" s="3"/>
      <c r="B214" s="11" t="s">
        <v>56</v>
      </c>
      <c r="C214" s="87">
        <v>5609.26</v>
      </c>
      <c r="D214" s="54">
        <f>E214-C214</f>
        <v>-3349.9500000000003</v>
      </c>
      <c r="E214" s="54">
        <f>E297</f>
        <v>2259.31</v>
      </c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</row>
    <row r="215" spans="1:87" s="69" customFormat="1" x14ac:dyDescent="0.25">
      <c r="A215" s="3">
        <v>3</v>
      </c>
      <c r="B215" s="11" t="s">
        <v>2</v>
      </c>
      <c r="C215" s="87">
        <v>59433.27</v>
      </c>
      <c r="D215" s="54">
        <f>E215-C215</f>
        <v>12063.629999999997</v>
      </c>
      <c r="E215" s="54">
        <f>E216+E222+E241</f>
        <v>71496.899999999994</v>
      </c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</row>
    <row r="216" spans="1:87" s="69" customFormat="1" x14ac:dyDescent="0.25">
      <c r="A216" s="30">
        <v>31</v>
      </c>
      <c r="B216" s="31" t="s">
        <v>21</v>
      </c>
      <c r="C216" s="87">
        <f t="shared" ref="C216:D216" si="40">C217+C218+C220</f>
        <v>26464.93</v>
      </c>
      <c r="D216" s="54">
        <f t="shared" si="40"/>
        <v>0</v>
      </c>
      <c r="E216" s="54">
        <f t="shared" ref="E216" si="41">E217+E218+E220</f>
        <v>27201.32</v>
      </c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</row>
    <row r="217" spans="1:87" s="10" customFormat="1" hidden="1" x14ac:dyDescent="0.25">
      <c r="A217" s="192">
        <v>311</v>
      </c>
      <c r="B217" s="193" t="s">
        <v>157</v>
      </c>
      <c r="C217" s="90">
        <v>22138.18</v>
      </c>
      <c r="D217" s="90">
        <f>E217-C217</f>
        <v>0</v>
      </c>
      <c r="E217" s="90">
        <v>22138.18</v>
      </c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</row>
    <row r="218" spans="1:87" s="10" customFormat="1" hidden="1" x14ac:dyDescent="0.25">
      <c r="A218" s="192">
        <v>312</v>
      </c>
      <c r="B218" s="194" t="s">
        <v>23</v>
      </c>
      <c r="C218" s="90">
        <f t="shared" ref="C218:D218" si="42">C219</f>
        <v>663.61</v>
      </c>
      <c r="D218" s="90">
        <f t="shared" si="42"/>
        <v>0</v>
      </c>
      <c r="E218" s="90">
        <v>1400</v>
      </c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</row>
    <row r="219" spans="1:87" s="10" customFormat="1" hidden="1" x14ac:dyDescent="0.25">
      <c r="A219" s="192">
        <v>31215</v>
      </c>
      <c r="B219" s="163" t="s">
        <v>102</v>
      </c>
      <c r="C219" s="154">
        <v>663.61</v>
      </c>
      <c r="D219" s="154">
        <f>E219-C219</f>
        <v>0</v>
      </c>
      <c r="E219" s="154">
        <v>663.61</v>
      </c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</row>
    <row r="220" spans="1:87" s="10" customFormat="1" hidden="1" x14ac:dyDescent="0.25">
      <c r="A220" s="35">
        <v>313</v>
      </c>
      <c r="B220" s="193" t="s">
        <v>24</v>
      </c>
      <c r="C220" s="90">
        <v>3663.14</v>
      </c>
      <c r="D220" s="171">
        <f t="shared" ref="D220" si="43">D221</f>
        <v>0</v>
      </c>
      <c r="E220" s="171">
        <f>E221</f>
        <v>3663.14</v>
      </c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</row>
    <row r="221" spans="1:87" s="10" customFormat="1" hidden="1" x14ac:dyDescent="0.25">
      <c r="A221" s="148">
        <v>31321</v>
      </c>
      <c r="B221" s="163" t="s">
        <v>119</v>
      </c>
      <c r="C221" s="154">
        <v>3663.14</v>
      </c>
      <c r="D221" s="154">
        <f t="shared" ref="D221:D232" si="44">E221-C221</f>
        <v>0</v>
      </c>
      <c r="E221" s="154">
        <v>3663.14</v>
      </c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</row>
    <row r="222" spans="1:87" s="135" customFormat="1" x14ac:dyDescent="0.25">
      <c r="A222" s="133">
        <v>32</v>
      </c>
      <c r="B222" s="134" t="s">
        <v>25</v>
      </c>
      <c r="C222" s="127">
        <f>C233+C223</f>
        <v>32968.35</v>
      </c>
      <c r="D222" s="128">
        <f t="shared" si="44"/>
        <v>11327.229999999996</v>
      </c>
      <c r="E222" s="128">
        <f>E223+E233</f>
        <v>44295.579999999994</v>
      </c>
    </row>
    <row r="223" spans="1:87" s="160" customFormat="1" hidden="1" x14ac:dyDescent="0.25">
      <c r="A223" s="169">
        <v>323</v>
      </c>
      <c r="B223" s="170" t="s">
        <v>28</v>
      </c>
      <c r="C223" s="90">
        <f>C224+C225+C226+C227+C228+C229+C230+C231+C232</f>
        <v>24553.72</v>
      </c>
      <c r="D223" s="90">
        <f t="shared" si="44"/>
        <v>11327.229999999996</v>
      </c>
      <c r="E223" s="90">
        <f>E232+E231+E230+E229+E228+E227+E226+E225+E224</f>
        <v>35880.949999999997</v>
      </c>
    </row>
    <row r="224" spans="1:87" hidden="1" x14ac:dyDescent="0.25">
      <c r="A224" s="173">
        <v>323310</v>
      </c>
      <c r="B224" s="174" t="s">
        <v>289</v>
      </c>
      <c r="C224" s="90">
        <v>2654.46</v>
      </c>
      <c r="D224" s="90">
        <f t="shared" si="44"/>
        <v>0</v>
      </c>
      <c r="E224" s="90">
        <v>2654.46</v>
      </c>
    </row>
    <row r="225" spans="1:5" hidden="1" x14ac:dyDescent="0.25">
      <c r="A225" s="173">
        <v>323390</v>
      </c>
      <c r="B225" s="174" t="s">
        <v>329</v>
      </c>
      <c r="C225" s="90">
        <v>2654.46</v>
      </c>
      <c r="D225" s="90">
        <f t="shared" si="44"/>
        <v>0</v>
      </c>
      <c r="E225" s="90">
        <v>2654.46</v>
      </c>
    </row>
    <row r="226" spans="1:5" hidden="1" x14ac:dyDescent="0.25">
      <c r="A226" s="173">
        <v>323720</v>
      </c>
      <c r="B226" s="174" t="s">
        <v>82</v>
      </c>
      <c r="C226" s="90">
        <v>3318.07</v>
      </c>
      <c r="D226" s="90">
        <f t="shared" si="44"/>
        <v>0</v>
      </c>
      <c r="E226" s="90">
        <v>3318.07</v>
      </c>
    </row>
    <row r="227" spans="1:5" hidden="1" x14ac:dyDescent="0.25">
      <c r="A227" s="173">
        <v>323730</v>
      </c>
      <c r="B227" s="174" t="s">
        <v>83</v>
      </c>
      <c r="C227" s="90">
        <v>1990.84</v>
      </c>
      <c r="D227" s="90">
        <f t="shared" si="44"/>
        <v>0</v>
      </c>
      <c r="E227" s="90">
        <v>1990.84</v>
      </c>
    </row>
    <row r="228" spans="1:5" hidden="1" x14ac:dyDescent="0.25">
      <c r="A228" s="173">
        <v>323750</v>
      </c>
      <c r="B228" s="174" t="s">
        <v>84</v>
      </c>
      <c r="C228" s="90">
        <v>1327.23</v>
      </c>
      <c r="D228" s="90">
        <f t="shared" si="44"/>
        <v>8672.77</v>
      </c>
      <c r="E228" s="90">
        <v>10000</v>
      </c>
    </row>
    <row r="229" spans="1:5" hidden="1" x14ac:dyDescent="0.25">
      <c r="A229" s="173">
        <v>323760</v>
      </c>
      <c r="B229" s="174" t="s">
        <v>85</v>
      </c>
      <c r="C229" s="90">
        <v>1990.84</v>
      </c>
      <c r="D229" s="90">
        <f t="shared" si="44"/>
        <v>0</v>
      </c>
      <c r="E229" s="90">
        <v>1990.84</v>
      </c>
    </row>
    <row r="230" spans="1:5" hidden="1" x14ac:dyDescent="0.25">
      <c r="A230" s="173">
        <v>323790</v>
      </c>
      <c r="B230" s="174" t="s">
        <v>86</v>
      </c>
      <c r="C230" s="90">
        <v>6636.14</v>
      </c>
      <c r="D230" s="90">
        <f t="shared" si="44"/>
        <v>0</v>
      </c>
      <c r="E230" s="90">
        <v>6636.14</v>
      </c>
    </row>
    <row r="231" spans="1:5" hidden="1" x14ac:dyDescent="0.25">
      <c r="A231" s="173">
        <v>323910</v>
      </c>
      <c r="B231" s="174" t="s">
        <v>303</v>
      </c>
      <c r="C231" s="90">
        <v>3981.68</v>
      </c>
      <c r="D231" s="90">
        <f t="shared" si="44"/>
        <v>0</v>
      </c>
      <c r="E231" s="90">
        <v>3981.68</v>
      </c>
    </row>
    <row r="232" spans="1:5" hidden="1" x14ac:dyDescent="0.25">
      <c r="A232" s="173">
        <v>323990</v>
      </c>
      <c r="B232" s="174" t="s">
        <v>113</v>
      </c>
      <c r="C232" s="90">
        <v>0</v>
      </c>
      <c r="D232" s="90">
        <f t="shared" si="44"/>
        <v>2654.46</v>
      </c>
      <c r="E232" s="90">
        <v>2654.46</v>
      </c>
    </row>
    <row r="233" spans="1:5" s="160" customFormat="1" hidden="1" x14ac:dyDescent="0.25">
      <c r="A233" s="169">
        <v>329</v>
      </c>
      <c r="B233" s="170" t="s">
        <v>29</v>
      </c>
      <c r="C233" s="90">
        <f>C234+C235+C236+C237+C238+C239+C240</f>
        <v>8414.6299999999992</v>
      </c>
      <c r="D233" s="90">
        <f>D240+D239+D238+D237+D236+D235+D234</f>
        <v>81.470000000000027</v>
      </c>
      <c r="E233" s="90">
        <v>8414.6299999999992</v>
      </c>
    </row>
    <row r="234" spans="1:5" hidden="1" x14ac:dyDescent="0.25">
      <c r="A234" s="173">
        <v>329110</v>
      </c>
      <c r="B234" s="174" t="s">
        <v>145</v>
      </c>
      <c r="C234" s="90">
        <v>1194.51</v>
      </c>
      <c r="D234" s="90">
        <f t="shared" ref="D234:D240" si="45">E234-C234</f>
        <v>0</v>
      </c>
      <c r="E234" s="90">
        <v>1194.51</v>
      </c>
    </row>
    <row r="235" spans="1:5" hidden="1" x14ac:dyDescent="0.25">
      <c r="A235" s="173">
        <v>329111</v>
      </c>
      <c r="B235" s="195" t="s">
        <v>184</v>
      </c>
      <c r="C235" s="90">
        <v>318.52999999999997</v>
      </c>
      <c r="D235" s="90">
        <f t="shared" si="45"/>
        <v>81.470000000000027</v>
      </c>
      <c r="E235" s="90">
        <v>400</v>
      </c>
    </row>
    <row r="236" spans="1:5" hidden="1" x14ac:dyDescent="0.25">
      <c r="A236" s="173">
        <v>329310</v>
      </c>
      <c r="B236" s="174" t="s">
        <v>87</v>
      </c>
      <c r="C236" s="90">
        <v>1327.23</v>
      </c>
      <c r="D236" s="90">
        <f t="shared" si="45"/>
        <v>0</v>
      </c>
      <c r="E236" s="90">
        <v>1327.23</v>
      </c>
    </row>
    <row r="237" spans="1:5" hidden="1" x14ac:dyDescent="0.25">
      <c r="A237" s="173">
        <v>329410</v>
      </c>
      <c r="B237" s="174" t="s">
        <v>88</v>
      </c>
      <c r="C237" s="90">
        <v>1592.67</v>
      </c>
      <c r="D237" s="90">
        <f t="shared" si="45"/>
        <v>0</v>
      </c>
      <c r="E237" s="90">
        <v>1592.67</v>
      </c>
    </row>
    <row r="238" spans="1:5" hidden="1" x14ac:dyDescent="0.25">
      <c r="A238" s="173">
        <v>329910</v>
      </c>
      <c r="B238" s="174" t="s">
        <v>89</v>
      </c>
      <c r="C238" s="90">
        <v>663.61</v>
      </c>
      <c r="D238" s="90">
        <f t="shared" si="45"/>
        <v>0</v>
      </c>
      <c r="E238" s="90">
        <v>663.61</v>
      </c>
    </row>
    <row r="239" spans="1:5" hidden="1" x14ac:dyDescent="0.25">
      <c r="A239" s="173">
        <v>329990</v>
      </c>
      <c r="B239" s="174" t="s">
        <v>29</v>
      </c>
      <c r="C239" s="90">
        <v>1990.85</v>
      </c>
      <c r="D239" s="90">
        <f t="shared" si="45"/>
        <v>0</v>
      </c>
      <c r="E239" s="90">
        <v>1990.85</v>
      </c>
    </row>
    <row r="240" spans="1:5" hidden="1" x14ac:dyDescent="0.25">
      <c r="A240" s="173">
        <v>329990</v>
      </c>
      <c r="B240" s="174" t="s">
        <v>283</v>
      </c>
      <c r="C240" s="196">
        <v>1327.23</v>
      </c>
      <c r="D240" s="196">
        <f t="shared" si="45"/>
        <v>0</v>
      </c>
      <c r="E240" s="196">
        <v>1327.23</v>
      </c>
    </row>
    <row r="241" spans="1:5" s="7" customFormat="1" x14ac:dyDescent="0.25">
      <c r="A241" s="3">
        <v>38</v>
      </c>
      <c r="B241" s="11" t="s">
        <v>34</v>
      </c>
      <c r="C241" s="92">
        <f t="shared" ref="C241:E242" si="46">C242</f>
        <v>0</v>
      </c>
      <c r="D241" s="92">
        <f t="shared" si="46"/>
        <v>0</v>
      </c>
      <c r="E241" s="87">
        <f t="shared" si="46"/>
        <v>0</v>
      </c>
    </row>
    <row r="242" spans="1:5" hidden="1" x14ac:dyDescent="0.25">
      <c r="A242" s="148">
        <v>383</v>
      </c>
      <c r="B242" s="163" t="s">
        <v>319</v>
      </c>
      <c r="C242" s="196">
        <f t="shared" si="46"/>
        <v>0</v>
      </c>
      <c r="D242" s="196">
        <f t="shared" si="46"/>
        <v>0</v>
      </c>
      <c r="E242" s="90">
        <f t="shared" si="46"/>
        <v>0</v>
      </c>
    </row>
    <row r="243" spans="1:5" hidden="1" x14ac:dyDescent="0.25">
      <c r="A243" s="148">
        <v>38319</v>
      </c>
      <c r="B243" s="163" t="s">
        <v>320</v>
      </c>
      <c r="C243" s="196">
        <v>0</v>
      </c>
      <c r="D243" s="196">
        <f>E243-C243</f>
        <v>0</v>
      </c>
      <c r="E243" s="90">
        <v>0</v>
      </c>
    </row>
    <row r="244" spans="1:5" s="7" customFormat="1" x14ac:dyDescent="0.25">
      <c r="A244" s="3"/>
      <c r="B244" s="11" t="s">
        <v>56</v>
      </c>
      <c r="C244" s="92">
        <f>C245+C248+C249+C250</f>
        <v>0</v>
      </c>
      <c r="D244" s="92">
        <f>D245+D248+D249+D250</f>
        <v>0</v>
      </c>
      <c r="E244" s="87">
        <f>E245+E248+E249+E250</f>
        <v>0</v>
      </c>
    </row>
    <row r="245" spans="1:5" s="7" customFormat="1" x14ac:dyDescent="0.25">
      <c r="A245" s="3">
        <v>38</v>
      </c>
      <c r="B245" s="11" t="s">
        <v>34</v>
      </c>
      <c r="C245" s="92">
        <f t="shared" ref="C245:E246" si="47">C246</f>
        <v>0</v>
      </c>
      <c r="D245" s="92">
        <f t="shared" si="47"/>
        <v>0</v>
      </c>
      <c r="E245" s="87">
        <f t="shared" si="47"/>
        <v>0</v>
      </c>
    </row>
    <row r="246" spans="1:5" hidden="1" x14ac:dyDescent="0.25">
      <c r="A246" s="148">
        <v>383</v>
      </c>
      <c r="B246" s="163" t="s">
        <v>319</v>
      </c>
      <c r="C246" s="196">
        <f t="shared" si="47"/>
        <v>0</v>
      </c>
      <c r="D246" s="196">
        <f t="shared" si="47"/>
        <v>0</v>
      </c>
      <c r="E246" s="90">
        <f t="shared" si="47"/>
        <v>0</v>
      </c>
    </row>
    <row r="247" spans="1:5" hidden="1" x14ac:dyDescent="0.25">
      <c r="A247" s="148">
        <v>38311</v>
      </c>
      <c r="B247" s="163" t="s">
        <v>321</v>
      </c>
      <c r="C247" s="196">
        <v>0</v>
      </c>
      <c r="D247" s="196">
        <f>E247-C247</f>
        <v>0</v>
      </c>
      <c r="E247" s="90">
        <v>0</v>
      </c>
    </row>
    <row r="248" spans="1:5" s="7" customFormat="1" x14ac:dyDescent="0.25">
      <c r="A248" s="3">
        <v>34</v>
      </c>
      <c r="B248" s="11" t="s">
        <v>30</v>
      </c>
      <c r="C248" s="92">
        <v>0</v>
      </c>
      <c r="D248" s="92">
        <f>E248-C248</f>
        <v>0</v>
      </c>
      <c r="E248" s="87">
        <v>0</v>
      </c>
    </row>
    <row r="249" spans="1:5" s="7" customFormat="1" x14ac:dyDescent="0.25">
      <c r="A249" s="3">
        <v>35</v>
      </c>
      <c r="B249" s="11" t="s">
        <v>185</v>
      </c>
      <c r="C249" s="92">
        <v>0</v>
      </c>
      <c r="D249" s="92">
        <f>E249-C249</f>
        <v>0</v>
      </c>
      <c r="E249" s="87">
        <v>0</v>
      </c>
    </row>
    <row r="250" spans="1:5" s="7" customFormat="1" x14ac:dyDescent="0.25">
      <c r="A250" s="3">
        <v>36</v>
      </c>
      <c r="B250" s="11" t="s">
        <v>298</v>
      </c>
      <c r="C250" s="92">
        <v>0</v>
      </c>
      <c r="D250" s="92">
        <f>E250-C250</f>
        <v>0</v>
      </c>
      <c r="E250" s="87">
        <v>0</v>
      </c>
    </row>
    <row r="251" spans="1:5" x14ac:dyDescent="0.25">
      <c r="A251" s="148"/>
      <c r="B251" s="163"/>
      <c r="C251" s="197"/>
      <c r="D251" s="164"/>
      <c r="E251" s="154"/>
    </row>
    <row r="252" spans="1:5" s="67" customFormat="1" x14ac:dyDescent="0.25">
      <c r="A252" s="23"/>
      <c r="B252" s="46" t="s">
        <v>130</v>
      </c>
      <c r="C252" s="103">
        <f t="shared" ref="C252:E252" si="48">C253</f>
        <v>1911.21</v>
      </c>
      <c r="D252" s="103">
        <f t="shared" si="48"/>
        <v>0</v>
      </c>
      <c r="E252" s="103">
        <f t="shared" si="48"/>
        <v>1911.21</v>
      </c>
    </row>
    <row r="253" spans="1:5" s="7" customFormat="1" x14ac:dyDescent="0.25">
      <c r="A253" s="3"/>
      <c r="B253" s="11" t="s">
        <v>159</v>
      </c>
      <c r="C253" s="87">
        <f t="shared" ref="C253:E256" si="49">C254</f>
        <v>1911.21</v>
      </c>
      <c r="D253" s="87">
        <f t="shared" si="49"/>
        <v>0</v>
      </c>
      <c r="E253" s="87">
        <f t="shared" si="49"/>
        <v>1911.21</v>
      </c>
    </row>
    <row r="254" spans="1:5" s="7" customFormat="1" x14ac:dyDescent="0.25">
      <c r="A254" s="3"/>
      <c r="B254" s="11" t="s">
        <v>57</v>
      </c>
      <c r="C254" s="87">
        <f t="shared" si="49"/>
        <v>1911.21</v>
      </c>
      <c r="D254" s="87">
        <f t="shared" si="49"/>
        <v>0</v>
      </c>
      <c r="E254" s="87">
        <f t="shared" si="49"/>
        <v>1911.21</v>
      </c>
    </row>
    <row r="255" spans="1:5" s="7" customFormat="1" x14ac:dyDescent="0.25">
      <c r="A255" s="3">
        <v>3</v>
      </c>
      <c r="B255" s="11" t="s">
        <v>2</v>
      </c>
      <c r="C255" s="87">
        <f t="shared" si="49"/>
        <v>1911.21</v>
      </c>
      <c r="D255" s="87">
        <f t="shared" si="49"/>
        <v>0</v>
      </c>
      <c r="E255" s="87">
        <f t="shared" si="49"/>
        <v>1911.21</v>
      </c>
    </row>
    <row r="256" spans="1:5" s="7" customFormat="1" x14ac:dyDescent="0.25">
      <c r="A256" s="3">
        <v>38</v>
      </c>
      <c r="B256" s="11" t="s">
        <v>34</v>
      </c>
      <c r="C256" s="87">
        <f t="shared" si="49"/>
        <v>1911.21</v>
      </c>
      <c r="D256" s="87">
        <f t="shared" si="49"/>
        <v>0</v>
      </c>
      <c r="E256" s="87">
        <f t="shared" si="49"/>
        <v>1911.21</v>
      </c>
    </row>
    <row r="257" spans="1:5" hidden="1" x14ac:dyDescent="0.25">
      <c r="A257" s="148">
        <v>381</v>
      </c>
      <c r="B257" s="163" t="s">
        <v>90</v>
      </c>
      <c r="C257" s="90">
        <v>1911.21</v>
      </c>
      <c r="D257" s="180">
        <f>E257-C257</f>
        <v>0</v>
      </c>
      <c r="E257" s="90">
        <v>1911.21</v>
      </c>
    </row>
    <row r="258" spans="1:5" x14ac:dyDescent="0.25">
      <c r="A258" s="148"/>
      <c r="B258" s="163"/>
      <c r="C258" s="197"/>
      <c r="D258" s="164"/>
      <c r="E258" s="154"/>
    </row>
    <row r="259" spans="1:5" s="67" customFormat="1" x14ac:dyDescent="0.25">
      <c r="A259" s="23"/>
      <c r="B259" s="46" t="s">
        <v>353</v>
      </c>
      <c r="C259" s="103">
        <f t="shared" ref="C259:E259" si="50">C260</f>
        <v>3981.6800000000003</v>
      </c>
      <c r="D259" s="103">
        <f t="shared" si="50"/>
        <v>7191.09</v>
      </c>
      <c r="E259" s="103">
        <f t="shared" si="50"/>
        <v>11172.77</v>
      </c>
    </row>
    <row r="260" spans="1:5" s="7" customFormat="1" x14ac:dyDescent="0.25">
      <c r="A260" s="3"/>
      <c r="B260" s="11" t="s">
        <v>159</v>
      </c>
      <c r="C260" s="87">
        <f>C261+C270</f>
        <v>3981.6800000000003</v>
      </c>
      <c r="D260" s="87">
        <f>D261+D270</f>
        <v>7191.09</v>
      </c>
      <c r="E260" s="87">
        <f>E261+E270</f>
        <v>11172.77</v>
      </c>
    </row>
    <row r="261" spans="1:5" s="129" customFormat="1" x14ac:dyDescent="0.25">
      <c r="A261" s="125"/>
      <c r="B261" s="126" t="s">
        <v>57</v>
      </c>
      <c r="C261" s="127">
        <f>C262</f>
        <v>3981.6800000000003</v>
      </c>
      <c r="D261" s="127">
        <f>D262</f>
        <v>7191.09</v>
      </c>
      <c r="E261" s="127">
        <f t="shared" ref="C261:E262" si="51">E262</f>
        <v>11172.77</v>
      </c>
    </row>
    <row r="262" spans="1:5" s="129" customFormat="1" x14ac:dyDescent="0.25">
      <c r="A262" s="125">
        <v>3</v>
      </c>
      <c r="B262" s="126" t="s">
        <v>2</v>
      </c>
      <c r="C262" s="127">
        <f t="shared" si="51"/>
        <v>3981.6800000000003</v>
      </c>
      <c r="D262" s="127">
        <f t="shared" si="51"/>
        <v>7191.09</v>
      </c>
      <c r="E262" s="127">
        <f t="shared" si="51"/>
        <v>11172.77</v>
      </c>
    </row>
    <row r="263" spans="1:5" s="129" customFormat="1" x14ac:dyDescent="0.25">
      <c r="A263" s="125">
        <v>32</v>
      </c>
      <c r="B263" s="126" t="s">
        <v>25</v>
      </c>
      <c r="C263" s="127">
        <f t="shared" ref="C263" si="52">C264+C266+C268</f>
        <v>3981.6800000000003</v>
      </c>
      <c r="D263" s="127">
        <f>E263-C263</f>
        <v>7191.09</v>
      </c>
      <c r="E263" s="127">
        <f>E264+E266+E268</f>
        <v>11172.77</v>
      </c>
    </row>
    <row r="264" spans="1:5" hidden="1" x14ac:dyDescent="0.25">
      <c r="A264" s="173">
        <v>322</v>
      </c>
      <c r="B264" s="174" t="s">
        <v>27</v>
      </c>
      <c r="C264" s="90">
        <v>1327.23</v>
      </c>
      <c r="D264" s="180">
        <f>E264-C264</f>
        <v>3672.77</v>
      </c>
      <c r="E264" s="90">
        <f>E265</f>
        <v>5000</v>
      </c>
    </row>
    <row r="265" spans="1:5" hidden="1" x14ac:dyDescent="0.25">
      <c r="A265" s="173">
        <v>32224</v>
      </c>
      <c r="B265" s="174" t="s">
        <v>245</v>
      </c>
      <c r="C265" s="90">
        <v>1327.23</v>
      </c>
      <c r="D265" s="180">
        <f>E265-C265</f>
        <v>3672.77</v>
      </c>
      <c r="E265" s="90">
        <v>5000</v>
      </c>
    </row>
    <row r="266" spans="1:5" hidden="1" x14ac:dyDescent="0.25">
      <c r="A266" s="173">
        <v>323</v>
      </c>
      <c r="B266" s="174" t="s">
        <v>28</v>
      </c>
      <c r="C266" s="90">
        <v>663.61</v>
      </c>
      <c r="D266" s="90">
        <f>E266-C266</f>
        <v>0</v>
      </c>
      <c r="E266" s="90">
        <v>663.61</v>
      </c>
    </row>
    <row r="267" spans="1:5" hidden="1" x14ac:dyDescent="0.25">
      <c r="A267" s="173">
        <v>3239</v>
      </c>
      <c r="B267" s="174" t="s">
        <v>246</v>
      </c>
      <c r="C267" s="90">
        <v>663.61</v>
      </c>
      <c r="D267" s="180">
        <f>E267-C267</f>
        <v>0</v>
      </c>
      <c r="E267" s="90">
        <v>663.61</v>
      </c>
    </row>
    <row r="268" spans="1:5" hidden="1" x14ac:dyDescent="0.25">
      <c r="A268" s="173">
        <v>329</v>
      </c>
      <c r="B268" s="174" t="s">
        <v>29</v>
      </c>
      <c r="C268" s="90">
        <f t="shared" ref="C268:D268" si="53">C269</f>
        <v>1990.84</v>
      </c>
      <c r="D268" s="90">
        <f t="shared" si="53"/>
        <v>3518.3199999999997</v>
      </c>
      <c r="E268" s="90">
        <v>5509.16</v>
      </c>
    </row>
    <row r="269" spans="1:5" hidden="1" x14ac:dyDescent="0.25">
      <c r="A269" s="173">
        <v>329310</v>
      </c>
      <c r="B269" s="174" t="s">
        <v>87</v>
      </c>
      <c r="C269" s="90">
        <v>1990.84</v>
      </c>
      <c r="D269" s="180">
        <f>E269-C269</f>
        <v>3518.3199999999997</v>
      </c>
      <c r="E269" s="90">
        <v>5509.16</v>
      </c>
    </row>
    <row r="270" spans="1:5" s="7" customFormat="1" x14ac:dyDescent="0.25">
      <c r="A270" s="3"/>
      <c r="B270" s="11" t="s">
        <v>56</v>
      </c>
      <c r="C270" s="87">
        <f t="shared" ref="C270:E271" si="54">C271</f>
        <v>0</v>
      </c>
      <c r="D270" s="54">
        <f t="shared" si="54"/>
        <v>0</v>
      </c>
      <c r="E270" s="54">
        <f t="shared" si="54"/>
        <v>0</v>
      </c>
    </row>
    <row r="271" spans="1:5" s="7" customFormat="1" x14ac:dyDescent="0.25">
      <c r="A271" s="3">
        <v>3</v>
      </c>
      <c r="B271" s="11" t="s">
        <v>2</v>
      </c>
      <c r="C271" s="87">
        <f t="shared" si="54"/>
        <v>0</v>
      </c>
      <c r="D271" s="54">
        <f t="shared" si="54"/>
        <v>0</v>
      </c>
      <c r="E271" s="54">
        <f t="shared" si="54"/>
        <v>0</v>
      </c>
    </row>
    <row r="272" spans="1:5" s="7" customFormat="1" x14ac:dyDescent="0.25">
      <c r="A272" s="3">
        <v>32</v>
      </c>
      <c r="B272" s="11" t="s">
        <v>25</v>
      </c>
      <c r="C272" s="87">
        <v>0</v>
      </c>
      <c r="D272" s="54">
        <f>E272-C272</f>
        <v>0</v>
      </c>
      <c r="E272" s="54">
        <v>0</v>
      </c>
    </row>
    <row r="273" spans="1:5" x14ac:dyDescent="0.25">
      <c r="A273" s="27"/>
      <c r="B273" s="29"/>
      <c r="C273" s="197"/>
      <c r="D273" s="164"/>
      <c r="E273" s="154"/>
    </row>
    <row r="274" spans="1:5" s="67" customFormat="1" x14ac:dyDescent="0.25">
      <c r="A274" s="23"/>
      <c r="B274" s="46" t="s">
        <v>315</v>
      </c>
      <c r="C274" s="103">
        <f t="shared" ref="C274:E278" si="55">C275</f>
        <v>1990.84</v>
      </c>
      <c r="D274" s="103">
        <f t="shared" si="55"/>
        <v>0</v>
      </c>
      <c r="E274" s="103">
        <f t="shared" si="55"/>
        <v>1990.84</v>
      </c>
    </row>
    <row r="275" spans="1:5" s="7" customFormat="1" x14ac:dyDescent="0.25">
      <c r="A275" s="3"/>
      <c r="B275" s="11" t="s">
        <v>159</v>
      </c>
      <c r="C275" s="87">
        <f t="shared" si="55"/>
        <v>1990.84</v>
      </c>
      <c r="D275" s="87">
        <f t="shared" si="55"/>
        <v>0</v>
      </c>
      <c r="E275" s="87">
        <f t="shared" si="55"/>
        <v>1990.84</v>
      </c>
    </row>
    <row r="276" spans="1:5" s="7" customFormat="1" x14ac:dyDescent="0.25">
      <c r="A276" s="3"/>
      <c r="B276" s="11" t="s">
        <v>57</v>
      </c>
      <c r="C276" s="87">
        <f t="shared" si="55"/>
        <v>1990.84</v>
      </c>
      <c r="D276" s="87">
        <f t="shared" si="55"/>
        <v>0</v>
      </c>
      <c r="E276" s="87">
        <f t="shared" si="55"/>
        <v>1990.84</v>
      </c>
    </row>
    <row r="277" spans="1:5" s="7" customFormat="1" x14ac:dyDescent="0.25">
      <c r="A277" s="3">
        <v>3</v>
      </c>
      <c r="B277" s="11" t="s">
        <v>2</v>
      </c>
      <c r="C277" s="87">
        <f t="shared" si="55"/>
        <v>1990.84</v>
      </c>
      <c r="D277" s="87">
        <f t="shared" si="55"/>
        <v>0</v>
      </c>
      <c r="E277" s="87">
        <f t="shared" si="55"/>
        <v>1990.84</v>
      </c>
    </row>
    <row r="278" spans="1:5" s="7" customFormat="1" x14ac:dyDescent="0.25">
      <c r="A278" s="3">
        <v>38</v>
      </c>
      <c r="B278" s="11" t="s">
        <v>35</v>
      </c>
      <c r="C278" s="87">
        <f t="shared" si="55"/>
        <v>1990.84</v>
      </c>
      <c r="D278" s="87">
        <f t="shared" si="55"/>
        <v>0</v>
      </c>
      <c r="E278" s="87">
        <f t="shared" si="55"/>
        <v>1990.84</v>
      </c>
    </row>
    <row r="279" spans="1:5" hidden="1" x14ac:dyDescent="0.25">
      <c r="A279" s="148">
        <v>381</v>
      </c>
      <c r="B279" s="163" t="s">
        <v>247</v>
      </c>
      <c r="C279" s="154">
        <v>1990.84</v>
      </c>
      <c r="D279" s="164">
        <f>E279-C279</f>
        <v>0</v>
      </c>
      <c r="E279" s="154">
        <v>1990.84</v>
      </c>
    </row>
    <row r="280" spans="1:5" x14ac:dyDescent="0.25">
      <c r="A280" s="148"/>
      <c r="B280" s="163"/>
      <c r="C280" s="197"/>
      <c r="D280" s="164"/>
      <c r="E280" s="154"/>
    </row>
    <row r="281" spans="1:5" s="67" customFormat="1" x14ac:dyDescent="0.25">
      <c r="A281" s="23"/>
      <c r="B281" s="46" t="s">
        <v>335</v>
      </c>
      <c r="C281" s="103">
        <f t="shared" ref="C281:E285" si="56">C282</f>
        <v>11945.05</v>
      </c>
      <c r="D281" s="103">
        <f t="shared" si="56"/>
        <v>0</v>
      </c>
      <c r="E281" s="103">
        <f t="shared" si="56"/>
        <v>11945.05</v>
      </c>
    </row>
    <row r="282" spans="1:5" s="7" customFormat="1" x14ac:dyDescent="0.25">
      <c r="A282" s="3"/>
      <c r="B282" s="11" t="s">
        <v>159</v>
      </c>
      <c r="C282" s="87">
        <f t="shared" si="56"/>
        <v>11945.05</v>
      </c>
      <c r="D282" s="87">
        <f t="shared" si="56"/>
        <v>0</v>
      </c>
      <c r="E282" s="87">
        <f t="shared" si="56"/>
        <v>11945.05</v>
      </c>
    </row>
    <row r="283" spans="1:5" s="7" customFormat="1" x14ac:dyDescent="0.25">
      <c r="A283" s="3"/>
      <c r="B283" s="11" t="s">
        <v>57</v>
      </c>
      <c r="C283" s="87">
        <f t="shared" si="56"/>
        <v>11945.05</v>
      </c>
      <c r="D283" s="87">
        <f t="shared" si="56"/>
        <v>0</v>
      </c>
      <c r="E283" s="87">
        <f t="shared" si="56"/>
        <v>11945.05</v>
      </c>
    </row>
    <row r="284" spans="1:5" s="7" customFormat="1" x14ac:dyDescent="0.25">
      <c r="A284" s="3">
        <v>5</v>
      </c>
      <c r="B284" s="11" t="s">
        <v>5</v>
      </c>
      <c r="C284" s="87">
        <f t="shared" si="56"/>
        <v>11945.05</v>
      </c>
      <c r="D284" s="87">
        <f t="shared" si="56"/>
        <v>0</v>
      </c>
      <c r="E284" s="87">
        <f t="shared" si="56"/>
        <v>11945.05</v>
      </c>
    </row>
    <row r="285" spans="1:5" s="7" customFormat="1" x14ac:dyDescent="0.25">
      <c r="A285" s="3">
        <v>53</v>
      </c>
      <c r="B285" s="11" t="s">
        <v>65</v>
      </c>
      <c r="C285" s="87">
        <f t="shared" si="56"/>
        <v>11945.05</v>
      </c>
      <c r="D285" s="87">
        <f t="shared" si="56"/>
        <v>0</v>
      </c>
      <c r="E285" s="87">
        <f t="shared" si="56"/>
        <v>11945.05</v>
      </c>
    </row>
    <row r="286" spans="1:5" hidden="1" x14ac:dyDescent="0.25">
      <c r="A286" s="148">
        <v>532</v>
      </c>
      <c r="B286" s="163" t="s">
        <v>253</v>
      </c>
      <c r="C286" s="154">
        <v>11945.05</v>
      </c>
      <c r="D286" s="164">
        <f>E286-C286</f>
        <v>0</v>
      </c>
      <c r="E286" s="154">
        <v>11945.05</v>
      </c>
    </row>
    <row r="287" spans="1:5" ht="14.45" hidden="1" customHeight="1" x14ac:dyDescent="0.25">
      <c r="A287" s="148">
        <v>53212</v>
      </c>
      <c r="B287" s="163" t="s">
        <v>253</v>
      </c>
      <c r="C287" s="154">
        <v>0</v>
      </c>
      <c r="D287" s="164">
        <f>E287-C287</f>
        <v>0</v>
      </c>
      <c r="E287" s="154">
        <v>0</v>
      </c>
    </row>
    <row r="288" spans="1:5" ht="14.45" customHeight="1" x14ac:dyDescent="0.25">
      <c r="A288" s="148"/>
      <c r="B288" s="163"/>
      <c r="C288" s="197"/>
      <c r="D288" s="164"/>
      <c r="E288" s="154"/>
    </row>
    <row r="289" spans="1:5" s="7" customFormat="1" ht="14.45" customHeight="1" x14ac:dyDescent="0.25">
      <c r="A289" s="23"/>
      <c r="B289" s="46" t="s">
        <v>359</v>
      </c>
      <c r="C289" s="198">
        <f>C290</f>
        <v>0</v>
      </c>
      <c r="D289" s="198">
        <f>D290</f>
        <v>4369.3099999999995</v>
      </c>
      <c r="E289" s="103">
        <f>E290</f>
        <v>4369.3099999999995</v>
      </c>
    </row>
    <row r="290" spans="1:5" s="7" customFormat="1" ht="14.45" customHeight="1" x14ac:dyDescent="0.25">
      <c r="A290" s="3"/>
      <c r="B290" s="11" t="s">
        <v>159</v>
      </c>
      <c r="C290" s="92">
        <f>C291+C295</f>
        <v>0</v>
      </c>
      <c r="D290" s="99">
        <f>E290-C290</f>
        <v>4369.3099999999995</v>
      </c>
      <c r="E290" s="87">
        <f>E291+E295</f>
        <v>4369.3099999999995</v>
      </c>
    </row>
    <row r="291" spans="1:5" s="129" customFormat="1" ht="14.45" customHeight="1" x14ac:dyDescent="0.25">
      <c r="A291" s="125"/>
      <c r="B291" s="126" t="s">
        <v>57</v>
      </c>
      <c r="C291" s="131">
        <f t="shared" ref="C291:E293" si="57">C292</f>
        <v>0</v>
      </c>
      <c r="D291" s="132">
        <f t="shared" si="57"/>
        <v>2110</v>
      </c>
      <c r="E291" s="127">
        <f t="shared" si="57"/>
        <v>2110</v>
      </c>
    </row>
    <row r="292" spans="1:5" s="129" customFormat="1" ht="14.45" customHeight="1" x14ac:dyDescent="0.25">
      <c r="A292" s="125">
        <v>3</v>
      </c>
      <c r="B292" s="126" t="s">
        <v>2</v>
      </c>
      <c r="C292" s="131">
        <f t="shared" si="57"/>
        <v>0</v>
      </c>
      <c r="D292" s="132">
        <f t="shared" si="57"/>
        <v>2110</v>
      </c>
      <c r="E292" s="127">
        <f t="shared" si="57"/>
        <v>2110</v>
      </c>
    </row>
    <row r="293" spans="1:5" s="129" customFormat="1" ht="14.45" customHeight="1" x14ac:dyDescent="0.25">
      <c r="A293" s="125">
        <v>32</v>
      </c>
      <c r="B293" s="126" t="s">
        <v>25</v>
      </c>
      <c r="C293" s="131">
        <f t="shared" si="57"/>
        <v>0</v>
      </c>
      <c r="D293" s="132">
        <f t="shared" si="57"/>
        <v>2110</v>
      </c>
      <c r="E293" s="127">
        <f t="shared" si="57"/>
        <v>2110</v>
      </c>
    </row>
    <row r="294" spans="1:5" ht="14.45" hidden="1" customHeight="1" x14ac:dyDescent="0.25">
      <c r="A294" s="173">
        <v>329</v>
      </c>
      <c r="B294" s="174" t="s">
        <v>29</v>
      </c>
      <c r="C294" s="196">
        <v>0</v>
      </c>
      <c r="D294" s="180">
        <f>E294-C294</f>
        <v>2110</v>
      </c>
      <c r="E294" s="90">
        <v>2110</v>
      </c>
    </row>
    <row r="295" spans="1:5" s="129" customFormat="1" ht="14.45" customHeight="1" x14ac:dyDescent="0.25">
      <c r="A295" s="125"/>
      <c r="B295" s="126" t="s">
        <v>360</v>
      </c>
      <c r="C295" s="131">
        <f t="shared" ref="C295:E297" si="58">C296</f>
        <v>0</v>
      </c>
      <c r="D295" s="132">
        <f t="shared" si="58"/>
        <v>2259.31</v>
      </c>
      <c r="E295" s="127">
        <f t="shared" si="58"/>
        <v>2259.31</v>
      </c>
    </row>
    <row r="296" spans="1:5" s="129" customFormat="1" ht="14.45" customHeight="1" x14ac:dyDescent="0.25">
      <c r="A296" s="125">
        <v>3</v>
      </c>
      <c r="B296" s="126" t="s">
        <v>2</v>
      </c>
      <c r="C296" s="131">
        <f t="shared" si="58"/>
        <v>0</v>
      </c>
      <c r="D296" s="132">
        <f t="shared" si="58"/>
        <v>2259.31</v>
      </c>
      <c r="E296" s="127">
        <f t="shared" si="58"/>
        <v>2259.31</v>
      </c>
    </row>
    <row r="297" spans="1:5" s="129" customFormat="1" ht="14.45" customHeight="1" x14ac:dyDescent="0.25">
      <c r="A297" s="125">
        <v>32</v>
      </c>
      <c r="B297" s="126" t="s">
        <v>25</v>
      </c>
      <c r="C297" s="131">
        <f t="shared" si="58"/>
        <v>0</v>
      </c>
      <c r="D297" s="132">
        <f t="shared" si="58"/>
        <v>2259.31</v>
      </c>
      <c r="E297" s="127">
        <f t="shared" si="58"/>
        <v>2259.31</v>
      </c>
    </row>
    <row r="298" spans="1:5" ht="14.45" hidden="1" customHeight="1" x14ac:dyDescent="0.25">
      <c r="A298" s="173">
        <v>329</v>
      </c>
      <c r="B298" s="174" t="s">
        <v>29</v>
      </c>
      <c r="C298" s="196">
        <v>0</v>
      </c>
      <c r="D298" s="180">
        <f>E298-C298</f>
        <v>2259.31</v>
      </c>
      <c r="E298" s="90">
        <v>2259.31</v>
      </c>
    </row>
    <row r="299" spans="1:5" x14ac:dyDescent="0.25">
      <c r="A299" s="148"/>
      <c r="B299" s="163"/>
      <c r="C299" s="197"/>
      <c r="D299" s="164"/>
      <c r="E299" s="154"/>
    </row>
    <row r="300" spans="1:5" s="70" customFormat="1" x14ac:dyDescent="0.25">
      <c r="A300" s="16"/>
      <c r="B300" s="43" t="s">
        <v>38</v>
      </c>
      <c r="C300" s="199">
        <f>C301</f>
        <v>3677642.84</v>
      </c>
      <c r="D300" s="200">
        <f>D301</f>
        <v>-724926.18000000017</v>
      </c>
      <c r="E300" s="200">
        <f t="shared" ref="E300" si="59">E301</f>
        <v>2952716.6599999997</v>
      </c>
    </row>
    <row r="301" spans="1:5" s="70" customFormat="1" x14ac:dyDescent="0.25">
      <c r="A301" s="16"/>
      <c r="B301" s="43" t="s">
        <v>131</v>
      </c>
      <c r="C301" s="199">
        <f>C302+C387+C514+C703+C818+C845+C864+C893+C908+C923+C931+C1018+C1101+C1132+C1141+C1158-0.01</f>
        <v>3677642.84</v>
      </c>
      <c r="D301" s="200">
        <f>E301-C301</f>
        <v>-724926.18000000017</v>
      </c>
      <c r="E301" s="199">
        <f>E302+E387+E514+E703+E818+E845+E864+E893+E908+E923+E931+E1018+E1101+E1132+E1141+E1150+E1158</f>
        <v>2952716.6599999997</v>
      </c>
    </row>
    <row r="302" spans="1:5" s="70" customFormat="1" x14ac:dyDescent="0.25">
      <c r="A302" s="17"/>
      <c r="B302" s="43" t="s">
        <v>399</v>
      </c>
      <c r="C302" s="199">
        <f>C303+C378</f>
        <v>195261.8</v>
      </c>
      <c r="D302" s="200">
        <f>D303+D378</f>
        <v>9812.14</v>
      </c>
      <c r="E302" s="200">
        <f>E303+E378</f>
        <v>205073.94</v>
      </c>
    </row>
    <row r="303" spans="1:5" s="70" customFormat="1" x14ac:dyDescent="0.25">
      <c r="A303" s="17"/>
      <c r="B303" s="43" t="s">
        <v>153</v>
      </c>
      <c r="C303" s="199">
        <f>C304</f>
        <v>180662.28999999998</v>
      </c>
      <c r="D303" s="200">
        <f>D304</f>
        <v>9812.14</v>
      </c>
      <c r="E303" s="200">
        <f>E304</f>
        <v>190474.43</v>
      </c>
    </row>
    <row r="304" spans="1:5" s="7" customFormat="1" x14ac:dyDescent="0.25">
      <c r="A304" s="9"/>
      <c r="B304" s="11" t="s">
        <v>160</v>
      </c>
      <c r="C304" s="87">
        <f>C306+C358+0.01</f>
        <v>180662.28999999998</v>
      </c>
      <c r="D304" s="54">
        <f t="shared" ref="D304" si="60">D306+D358</f>
        <v>9812.14</v>
      </c>
      <c r="E304" s="54">
        <f>E305+E369</f>
        <v>190474.43</v>
      </c>
    </row>
    <row r="305" spans="1:87" s="7" customFormat="1" x14ac:dyDescent="0.25">
      <c r="A305" s="9"/>
      <c r="B305" s="11" t="s">
        <v>57</v>
      </c>
      <c r="C305" s="87">
        <f>C306+C358+0.01</f>
        <v>180662.28999999998</v>
      </c>
      <c r="D305" s="54">
        <f>D306+D358</f>
        <v>9812.14</v>
      </c>
      <c r="E305" s="54">
        <f>E306+E358</f>
        <v>190474.43</v>
      </c>
    </row>
    <row r="306" spans="1:87" s="129" customFormat="1" x14ac:dyDescent="0.25">
      <c r="A306" s="125">
        <v>3</v>
      </c>
      <c r="B306" s="126" t="s">
        <v>43</v>
      </c>
      <c r="C306" s="127">
        <f>C307+C317+C352+C356</f>
        <v>165399.15999999997</v>
      </c>
      <c r="D306" s="128">
        <f>D307+D317+D352+D356</f>
        <v>6775.5199999999995</v>
      </c>
      <c r="E306" s="128">
        <f>E307+E317+E352+E356</f>
        <v>172174.68</v>
      </c>
    </row>
    <row r="307" spans="1:87" s="129" customFormat="1" x14ac:dyDescent="0.25">
      <c r="A307" s="125">
        <v>31</v>
      </c>
      <c r="B307" s="126" t="s">
        <v>21</v>
      </c>
      <c r="C307" s="127">
        <f>C308+C310+C315</f>
        <v>99674.829999999987</v>
      </c>
      <c r="D307" s="128">
        <f>D308+D310+D315</f>
        <v>0</v>
      </c>
      <c r="E307" s="128">
        <f>E308+E310+E315</f>
        <v>99674.829999999987</v>
      </c>
    </row>
    <row r="308" spans="1:87" hidden="1" x14ac:dyDescent="0.25">
      <c r="A308" s="173">
        <v>311</v>
      </c>
      <c r="B308" s="174" t="s">
        <v>157</v>
      </c>
      <c r="C308" s="90">
        <f t="shared" ref="C308:D308" si="61">C309</f>
        <v>84544.43</v>
      </c>
      <c r="D308" s="90">
        <f t="shared" si="61"/>
        <v>0</v>
      </c>
      <c r="E308" s="90">
        <f>E309</f>
        <v>84544.43</v>
      </c>
    </row>
    <row r="309" spans="1:87" hidden="1" x14ac:dyDescent="0.25">
      <c r="A309" s="173">
        <v>31111</v>
      </c>
      <c r="B309" s="174" t="s">
        <v>378</v>
      </c>
      <c r="C309" s="90">
        <v>84544.43</v>
      </c>
      <c r="D309" s="196">
        <f>E309-C309</f>
        <v>0</v>
      </c>
      <c r="E309" s="90">
        <v>84544.43</v>
      </c>
    </row>
    <row r="310" spans="1:87" hidden="1" x14ac:dyDescent="0.25">
      <c r="A310" s="173">
        <v>312</v>
      </c>
      <c r="B310" s="174" t="s">
        <v>23</v>
      </c>
      <c r="C310" s="90">
        <f t="shared" ref="C310:D310" si="62">C311+C312+C313+C314</f>
        <v>7565.2</v>
      </c>
      <c r="D310" s="90">
        <f t="shared" si="62"/>
        <v>0</v>
      </c>
      <c r="E310" s="90">
        <f>E311+E312+E313+E314</f>
        <v>7565.2</v>
      </c>
    </row>
    <row r="311" spans="1:87" hidden="1" x14ac:dyDescent="0.25">
      <c r="A311" s="173">
        <v>31212</v>
      </c>
      <c r="B311" s="174" t="s">
        <v>326</v>
      </c>
      <c r="C311" s="90">
        <v>3318.07</v>
      </c>
      <c r="D311" s="196">
        <f>E311-C311</f>
        <v>0</v>
      </c>
      <c r="E311" s="90">
        <v>3318.07</v>
      </c>
    </row>
    <row r="312" spans="1:87" hidden="1" x14ac:dyDescent="0.25">
      <c r="A312" s="173">
        <v>31215</v>
      </c>
      <c r="B312" s="174" t="s">
        <v>102</v>
      </c>
      <c r="C312" s="90">
        <v>929.06</v>
      </c>
      <c r="D312" s="196">
        <f>E312-C312</f>
        <v>0</v>
      </c>
      <c r="E312" s="90">
        <v>929.06</v>
      </c>
    </row>
    <row r="313" spans="1:87" hidden="1" x14ac:dyDescent="0.25">
      <c r="A313" s="173">
        <v>31216</v>
      </c>
      <c r="B313" s="174" t="s">
        <v>379</v>
      </c>
      <c r="C313" s="90">
        <v>1858.12</v>
      </c>
      <c r="D313" s="196">
        <f>E313-C313</f>
        <v>0</v>
      </c>
      <c r="E313" s="90">
        <v>1858.12</v>
      </c>
    </row>
    <row r="314" spans="1:87" hidden="1" x14ac:dyDescent="0.25">
      <c r="A314" s="173">
        <v>31219</v>
      </c>
      <c r="B314" s="174" t="s">
        <v>103</v>
      </c>
      <c r="C314" s="90">
        <v>1459.95</v>
      </c>
      <c r="D314" s="196">
        <f>E314-C314</f>
        <v>0</v>
      </c>
      <c r="E314" s="90">
        <v>1459.95</v>
      </c>
    </row>
    <row r="315" spans="1:87" hidden="1" x14ac:dyDescent="0.25">
      <c r="A315" s="173">
        <v>313</v>
      </c>
      <c r="B315" s="174" t="s">
        <v>24</v>
      </c>
      <c r="C315" s="90">
        <f>C316</f>
        <v>7565.2</v>
      </c>
      <c r="D315" s="90">
        <f>D316</f>
        <v>0</v>
      </c>
      <c r="E315" s="90">
        <f>E316</f>
        <v>7565.2</v>
      </c>
    </row>
    <row r="316" spans="1:87" hidden="1" x14ac:dyDescent="0.25">
      <c r="A316" s="173">
        <v>31321</v>
      </c>
      <c r="B316" s="174" t="s">
        <v>380</v>
      </c>
      <c r="C316" s="90">
        <v>7565.2</v>
      </c>
      <c r="D316" s="196">
        <f>E316-C316</f>
        <v>0</v>
      </c>
      <c r="E316" s="90">
        <v>7565.2</v>
      </c>
    </row>
    <row r="317" spans="1:87" s="129" customFormat="1" ht="15.6" customHeight="1" x14ac:dyDescent="0.25">
      <c r="A317" s="125">
        <v>32</v>
      </c>
      <c r="B317" s="126" t="s">
        <v>25</v>
      </c>
      <c r="C317" s="127">
        <f>C318+C324+C332+C344</f>
        <v>63733.49</v>
      </c>
      <c r="D317" s="128">
        <f>D318+D324+D332+D344</f>
        <v>6775.5199999999995</v>
      </c>
      <c r="E317" s="128">
        <f>E318+E324+E332+E344</f>
        <v>70509.010000000009</v>
      </c>
    </row>
    <row r="318" spans="1:87" s="130" customFormat="1" hidden="1" x14ac:dyDescent="0.25">
      <c r="A318" s="173">
        <v>321</v>
      </c>
      <c r="B318" s="174" t="s">
        <v>26</v>
      </c>
      <c r="C318" s="90">
        <f>C319+C320+C321+C322+C323</f>
        <v>9980.75</v>
      </c>
      <c r="D318" s="90">
        <f>D319+D320+D321+D322+D323</f>
        <v>1411.6599999999999</v>
      </c>
      <c r="E318" s="90">
        <f>E319+E320+E321+E322+E323</f>
        <v>11392.41</v>
      </c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</row>
    <row r="319" spans="1:87" s="130" customFormat="1" hidden="1" x14ac:dyDescent="0.25">
      <c r="A319" s="173">
        <v>32111</v>
      </c>
      <c r="B319" s="174" t="s">
        <v>381</v>
      </c>
      <c r="C319" s="90">
        <v>265.45</v>
      </c>
      <c r="D319" s="180">
        <f>E319-C319</f>
        <v>0</v>
      </c>
      <c r="E319" s="90">
        <v>265.45</v>
      </c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</row>
    <row r="320" spans="1:87" hidden="1" x14ac:dyDescent="0.25">
      <c r="A320" s="173">
        <v>32115</v>
      </c>
      <c r="B320" s="174" t="s">
        <v>104</v>
      </c>
      <c r="C320" s="90">
        <v>398.17</v>
      </c>
      <c r="D320" s="180">
        <f>E320-C320</f>
        <v>0</v>
      </c>
      <c r="E320" s="90">
        <v>398.17</v>
      </c>
    </row>
    <row r="321" spans="1:87" hidden="1" x14ac:dyDescent="0.25">
      <c r="A321" s="173">
        <v>32121</v>
      </c>
      <c r="B321" s="174" t="s">
        <v>105</v>
      </c>
      <c r="C321" s="90">
        <v>8228.7999999999993</v>
      </c>
      <c r="D321" s="180">
        <f>E321-C321</f>
        <v>0</v>
      </c>
      <c r="E321" s="90">
        <v>8228.7999999999993</v>
      </c>
    </row>
    <row r="322" spans="1:87" hidden="1" x14ac:dyDescent="0.25">
      <c r="A322" s="173">
        <v>32131</v>
      </c>
      <c r="B322" s="174" t="s">
        <v>106</v>
      </c>
      <c r="C322" s="90">
        <v>291.99</v>
      </c>
      <c r="D322" s="180">
        <f>E322-C322</f>
        <v>708</v>
      </c>
      <c r="E322" s="90">
        <v>999.99</v>
      </c>
    </row>
    <row r="323" spans="1:87" hidden="1" x14ac:dyDescent="0.25">
      <c r="A323" s="173">
        <v>32141</v>
      </c>
      <c r="B323" s="174" t="s">
        <v>382</v>
      </c>
      <c r="C323" s="90">
        <v>796.34</v>
      </c>
      <c r="D323" s="180">
        <f>E323-C323</f>
        <v>703.66</v>
      </c>
      <c r="E323" s="90">
        <v>1500</v>
      </c>
    </row>
    <row r="324" spans="1:87" hidden="1" x14ac:dyDescent="0.25">
      <c r="A324" s="173">
        <v>322</v>
      </c>
      <c r="B324" s="174" t="s">
        <v>27</v>
      </c>
      <c r="C324" s="90">
        <f t="shared" ref="C324:D324" si="63">C325+C326+C327+C328+C329+C330+C331</f>
        <v>16059.46</v>
      </c>
      <c r="D324" s="90">
        <f t="shared" si="63"/>
        <v>0</v>
      </c>
      <c r="E324" s="90">
        <f t="shared" ref="E324" si="64">E325+E326+E327+E328+E329+E330+E331</f>
        <v>16059.46</v>
      </c>
    </row>
    <row r="325" spans="1:87" hidden="1" x14ac:dyDescent="0.25">
      <c r="A325" s="173">
        <v>32211</v>
      </c>
      <c r="B325" s="174" t="s">
        <v>383</v>
      </c>
      <c r="C325" s="90">
        <v>1990.84</v>
      </c>
      <c r="D325" s="180">
        <f t="shared" ref="D325:D331" si="65">E325-C325</f>
        <v>0</v>
      </c>
      <c r="E325" s="90">
        <v>1990.84</v>
      </c>
    </row>
    <row r="326" spans="1:87" hidden="1" x14ac:dyDescent="0.25">
      <c r="A326" s="173">
        <v>32212</v>
      </c>
      <c r="B326" s="174" t="s">
        <v>384</v>
      </c>
      <c r="C326" s="90">
        <v>398.17</v>
      </c>
      <c r="D326" s="180">
        <f t="shared" si="65"/>
        <v>0</v>
      </c>
      <c r="E326" s="90">
        <v>398.17</v>
      </c>
    </row>
    <row r="327" spans="1:87" s="189" customFormat="1" ht="15" hidden="1" customHeight="1" x14ac:dyDescent="0.25">
      <c r="A327" s="173">
        <v>32214</v>
      </c>
      <c r="B327" s="174" t="s">
        <v>290</v>
      </c>
      <c r="C327" s="90">
        <v>398.17</v>
      </c>
      <c r="D327" s="180">
        <f t="shared" si="65"/>
        <v>0</v>
      </c>
      <c r="E327" s="90">
        <v>398.17</v>
      </c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</row>
    <row r="328" spans="1:87" s="189" customFormat="1" ht="15" hidden="1" customHeight="1" x14ac:dyDescent="0.25">
      <c r="A328" s="173">
        <v>32271</v>
      </c>
      <c r="B328" s="174" t="s">
        <v>225</v>
      </c>
      <c r="C328" s="90">
        <v>663.61</v>
      </c>
      <c r="D328" s="180">
        <f t="shared" si="65"/>
        <v>0</v>
      </c>
      <c r="E328" s="90">
        <v>663.61</v>
      </c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</row>
    <row r="329" spans="1:87" hidden="1" x14ac:dyDescent="0.25">
      <c r="A329" s="173">
        <v>32231</v>
      </c>
      <c r="B329" s="174" t="s">
        <v>107</v>
      </c>
      <c r="C329" s="90">
        <v>4645.3</v>
      </c>
      <c r="D329" s="180">
        <f t="shared" si="65"/>
        <v>0</v>
      </c>
      <c r="E329" s="90">
        <v>4645.3</v>
      </c>
    </row>
    <row r="330" spans="1:87" hidden="1" x14ac:dyDescent="0.25">
      <c r="A330" s="173">
        <v>32233</v>
      </c>
      <c r="B330" s="174" t="s">
        <v>108</v>
      </c>
      <c r="C330" s="90">
        <v>6636.14</v>
      </c>
      <c r="D330" s="180">
        <f t="shared" si="65"/>
        <v>0</v>
      </c>
      <c r="E330" s="90">
        <v>6636.14</v>
      </c>
    </row>
    <row r="331" spans="1:87" hidden="1" x14ac:dyDescent="0.25">
      <c r="A331" s="173">
        <v>32251</v>
      </c>
      <c r="B331" s="174" t="s">
        <v>229</v>
      </c>
      <c r="C331" s="90">
        <v>1327.23</v>
      </c>
      <c r="D331" s="180">
        <f t="shared" si="65"/>
        <v>0</v>
      </c>
      <c r="E331" s="90">
        <v>1327.23</v>
      </c>
    </row>
    <row r="332" spans="1:87" hidden="1" x14ac:dyDescent="0.25">
      <c r="A332" s="173">
        <v>323</v>
      </c>
      <c r="B332" s="174" t="s">
        <v>28</v>
      </c>
      <c r="C332" s="90">
        <f>C333+C334+C335+C336+C337+C338+C339+C340+C341+C342+C343</f>
        <v>33180.699999999997</v>
      </c>
      <c r="D332" s="90">
        <f>D333+D334+D335+D336+D337+D338+D339+D340+D341+D342+D343</f>
        <v>5363.86</v>
      </c>
      <c r="E332" s="90">
        <f t="shared" ref="E332" si="66">E333+E334+E335+E336+E337+E339+E338+E340+E342+E341+E343</f>
        <v>38544.560000000005</v>
      </c>
    </row>
    <row r="333" spans="1:87" hidden="1" x14ac:dyDescent="0.25">
      <c r="A333" s="173">
        <v>32311</v>
      </c>
      <c r="B333" s="174" t="s">
        <v>109</v>
      </c>
      <c r="C333" s="90">
        <v>2389.0100000000002</v>
      </c>
      <c r="D333" s="180">
        <f t="shared" ref="D333:D343" si="67">E333-C333</f>
        <v>0</v>
      </c>
      <c r="E333" s="90">
        <v>2389.0100000000002</v>
      </c>
    </row>
    <row r="334" spans="1:87" hidden="1" x14ac:dyDescent="0.25">
      <c r="A334" s="173">
        <v>32313</v>
      </c>
      <c r="B334" s="174" t="s">
        <v>110</v>
      </c>
      <c r="C334" s="90">
        <v>1592.67</v>
      </c>
      <c r="D334" s="180">
        <f t="shared" si="67"/>
        <v>2000</v>
      </c>
      <c r="E334" s="90">
        <v>3592.67</v>
      </c>
    </row>
    <row r="335" spans="1:87" hidden="1" x14ac:dyDescent="0.25">
      <c r="A335" s="173">
        <v>32321</v>
      </c>
      <c r="B335" s="174" t="s">
        <v>230</v>
      </c>
      <c r="C335" s="90">
        <v>7963.37</v>
      </c>
      <c r="D335" s="180">
        <f t="shared" si="67"/>
        <v>0</v>
      </c>
      <c r="E335" s="90">
        <v>7963.37</v>
      </c>
    </row>
    <row r="336" spans="1:87" hidden="1" x14ac:dyDescent="0.25">
      <c r="A336" s="173">
        <v>32322</v>
      </c>
      <c r="B336" s="174" t="s">
        <v>385</v>
      </c>
      <c r="C336" s="90">
        <v>3981.7</v>
      </c>
      <c r="D336" s="180">
        <f t="shared" si="67"/>
        <v>0</v>
      </c>
      <c r="E336" s="90">
        <v>3981.7</v>
      </c>
    </row>
    <row r="337" spans="1:5" hidden="1" x14ac:dyDescent="0.25">
      <c r="A337" s="173">
        <v>32341</v>
      </c>
      <c r="B337" s="174" t="s">
        <v>111</v>
      </c>
      <c r="C337" s="90">
        <v>1990.84</v>
      </c>
      <c r="D337" s="180">
        <f t="shared" si="67"/>
        <v>0</v>
      </c>
      <c r="E337" s="90">
        <v>1990.84</v>
      </c>
    </row>
    <row r="338" spans="1:5" hidden="1" x14ac:dyDescent="0.25">
      <c r="A338" s="173">
        <v>323440</v>
      </c>
      <c r="B338" s="174" t="s">
        <v>138</v>
      </c>
      <c r="C338" s="90">
        <v>3981.68</v>
      </c>
      <c r="D338" s="180">
        <f t="shared" si="67"/>
        <v>0</v>
      </c>
      <c r="E338" s="90">
        <v>3981.68</v>
      </c>
    </row>
    <row r="339" spans="1:5" hidden="1" x14ac:dyDescent="0.25">
      <c r="A339" s="173">
        <v>323444</v>
      </c>
      <c r="B339" s="174" t="s">
        <v>146</v>
      </c>
      <c r="C339" s="90">
        <v>530.89</v>
      </c>
      <c r="D339" s="180">
        <f t="shared" si="67"/>
        <v>0</v>
      </c>
      <c r="E339" s="90">
        <v>530.89</v>
      </c>
    </row>
    <row r="340" spans="1:5" hidden="1" x14ac:dyDescent="0.25">
      <c r="A340" s="173">
        <v>32361</v>
      </c>
      <c r="B340" s="174" t="s">
        <v>231</v>
      </c>
      <c r="C340" s="90">
        <v>0</v>
      </c>
      <c r="D340" s="180">
        <f t="shared" si="67"/>
        <v>0</v>
      </c>
      <c r="E340" s="90">
        <v>0</v>
      </c>
    </row>
    <row r="341" spans="1:5" hidden="1" x14ac:dyDescent="0.25">
      <c r="A341" s="173">
        <v>32389</v>
      </c>
      <c r="B341" s="174" t="s">
        <v>112</v>
      </c>
      <c r="C341" s="90">
        <v>6636.14</v>
      </c>
      <c r="D341" s="180">
        <f t="shared" si="67"/>
        <v>3363.8599999999997</v>
      </c>
      <c r="E341" s="90">
        <v>10000</v>
      </c>
    </row>
    <row r="342" spans="1:5" hidden="1" x14ac:dyDescent="0.25">
      <c r="A342" s="173">
        <v>32395</v>
      </c>
      <c r="B342" s="174" t="s">
        <v>147</v>
      </c>
      <c r="C342" s="90">
        <v>132.72</v>
      </c>
      <c r="D342" s="180">
        <f t="shared" si="67"/>
        <v>0</v>
      </c>
      <c r="E342" s="90">
        <v>132.72</v>
      </c>
    </row>
    <row r="343" spans="1:5" hidden="1" x14ac:dyDescent="0.25">
      <c r="A343" s="173">
        <v>32399</v>
      </c>
      <c r="B343" s="174" t="s">
        <v>149</v>
      </c>
      <c r="C343" s="90">
        <v>3981.68</v>
      </c>
      <c r="D343" s="180">
        <f t="shared" si="67"/>
        <v>0</v>
      </c>
      <c r="E343" s="90">
        <v>3981.68</v>
      </c>
    </row>
    <row r="344" spans="1:5" hidden="1" x14ac:dyDescent="0.25">
      <c r="A344" s="173">
        <v>329</v>
      </c>
      <c r="B344" s="174" t="s">
        <v>29</v>
      </c>
      <c r="C344" s="90">
        <f t="shared" ref="C344:D344" si="68">C345+C346+C347+C348+C349+C350+C351</f>
        <v>4512.58</v>
      </c>
      <c r="D344" s="90">
        <f t="shared" si="68"/>
        <v>0</v>
      </c>
      <c r="E344" s="90">
        <f t="shared" ref="E344" si="69">E345+E346+E347+E348+E349+E350+E351</f>
        <v>4512.58</v>
      </c>
    </row>
    <row r="345" spans="1:5" hidden="1" x14ac:dyDescent="0.25">
      <c r="A345" s="173">
        <v>32922</v>
      </c>
      <c r="B345" s="174" t="s">
        <v>257</v>
      </c>
      <c r="C345" s="90">
        <v>1327.24</v>
      </c>
      <c r="D345" s="180">
        <f t="shared" ref="D345:D351" si="70">E345-C345</f>
        <v>0</v>
      </c>
      <c r="E345" s="90">
        <v>1327.24</v>
      </c>
    </row>
    <row r="346" spans="1:5" hidden="1" x14ac:dyDescent="0.25">
      <c r="A346" s="173">
        <v>32923</v>
      </c>
      <c r="B346" s="174" t="s">
        <v>258</v>
      </c>
      <c r="C346" s="90">
        <v>132.72</v>
      </c>
      <c r="D346" s="180">
        <f t="shared" si="70"/>
        <v>0</v>
      </c>
      <c r="E346" s="90">
        <v>132.72</v>
      </c>
    </row>
    <row r="347" spans="1:5" hidden="1" x14ac:dyDescent="0.25">
      <c r="A347" s="173">
        <v>32951</v>
      </c>
      <c r="B347" s="174" t="s">
        <v>114</v>
      </c>
      <c r="C347" s="90">
        <v>132.72</v>
      </c>
      <c r="D347" s="180">
        <f t="shared" si="70"/>
        <v>0</v>
      </c>
      <c r="E347" s="90">
        <v>132.72</v>
      </c>
    </row>
    <row r="348" spans="1:5" hidden="1" x14ac:dyDescent="0.25">
      <c r="A348" s="173">
        <v>32952</v>
      </c>
      <c r="B348" s="174" t="s">
        <v>115</v>
      </c>
      <c r="C348" s="90">
        <v>663.61</v>
      </c>
      <c r="D348" s="180">
        <f t="shared" si="70"/>
        <v>0</v>
      </c>
      <c r="E348" s="90">
        <v>663.61</v>
      </c>
    </row>
    <row r="349" spans="1:5" hidden="1" x14ac:dyDescent="0.25">
      <c r="A349" s="173">
        <v>32953</v>
      </c>
      <c r="B349" s="174" t="s">
        <v>116</v>
      </c>
      <c r="C349" s="90">
        <v>929.06</v>
      </c>
      <c r="D349" s="180">
        <f t="shared" si="70"/>
        <v>0</v>
      </c>
      <c r="E349" s="90">
        <v>929.06</v>
      </c>
    </row>
    <row r="350" spans="1:5" hidden="1" x14ac:dyDescent="0.25">
      <c r="A350" s="173">
        <v>32959</v>
      </c>
      <c r="B350" s="174" t="s">
        <v>148</v>
      </c>
      <c r="C350" s="90">
        <v>1194.51</v>
      </c>
      <c r="D350" s="180">
        <f t="shared" si="70"/>
        <v>0</v>
      </c>
      <c r="E350" s="90">
        <v>1194.51</v>
      </c>
    </row>
    <row r="351" spans="1:5" hidden="1" x14ac:dyDescent="0.25">
      <c r="A351" s="173">
        <v>329991</v>
      </c>
      <c r="B351" s="174" t="s">
        <v>122</v>
      </c>
      <c r="C351" s="90">
        <v>132.72</v>
      </c>
      <c r="D351" s="180">
        <f t="shared" si="70"/>
        <v>0</v>
      </c>
      <c r="E351" s="90">
        <v>132.72</v>
      </c>
    </row>
    <row r="352" spans="1:5" s="7" customFormat="1" ht="15.6" customHeight="1" x14ac:dyDescent="0.25">
      <c r="A352" s="3">
        <v>34</v>
      </c>
      <c r="B352" s="11" t="s">
        <v>30</v>
      </c>
      <c r="C352" s="87">
        <f t="shared" ref="C352:E352" si="71">C353</f>
        <v>1990.8400000000001</v>
      </c>
      <c r="D352" s="87">
        <f t="shared" si="71"/>
        <v>0</v>
      </c>
      <c r="E352" s="87">
        <f t="shared" si="71"/>
        <v>1990.8400000000001</v>
      </c>
    </row>
    <row r="353" spans="1:5" hidden="1" x14ac:dyDescent="0.25">
      <c r="A353" s="148">
        <v>343</v>
      </c>
      <c r="B353" s="163" t="s">
        <v>31</v>
      </c>
      <c r="C353" s="154">
        <f>C354+C355</f>
        <v>1990.8400000000001</v>
      </c>
      <c r="D353" s="154">
        <f>D354+D355</f>
        <v>0</v>
      </c>
      <c r="E353" s="154">
        <f>E354+E355</f>
        <v>1990.8400000000001</v>
      </c>
    </row>
    <row r="354" spans="1:5" hidden="1" x14ac:dyDescent="0.25">
      <c r="A354" s="148">
        <v>34311</v>
      </c>
      <c r="B354" s="163" t="s">
        <v>386</v>
      </c>
      <c r="C354" s="90">
        <v>1725.4</v>
      </c>
      <c r="D354" s="196">
        <f>E354-C354</f>
        <v>0</v>
      </c>
      <c r="E354" s="90">
        <v>1725.4</v>
      </c>
    </row>
    <row r="355" spans="1:5" hidden="1" x14ac:dyDescent="0.25">
      <c r="A355" s="148">
        <v>34312</v>
      </c>
      <c r="B355" s="163" t="s">
        <v>117</v>
      </c>
      <c r="C355" s="90">
        <v>265.44</v>
      </c>
      <c r="D355" s="196">
        <f>E355-C355</f>
        <v>0</v>
      </c>
      <c r="E355" s="90">
        <v>265.44</v>
      </c>
    </row>
    <row r="356" spans="1:5" s="7" customFormat="1" ht="15.6" customHeight="1" x14ac:dyDescent="0.25">
      <c r="A356" s="3">
        <v>36</v>
      </c>
      <c r="B356" s="11" t="s">
        <v>242</v>
      </c>
      <c r="C356" s="87">
        <f>C357</f>
        <v>0</v>
      </c>
      <c r="D356" s="87">
        <f>D357</f>
        <v>0</v>
      </c>
      <c r="E356" s="87">
        <f>E357</f>
        <v>0</v>
      </c>
    </row>
    <row r="357" spans="1:5" hidden="1" x14ac:dyDescent="0.25">
      <c r="A357" s="148">
        <v>363</v>
      </c>
      <c r="B357" s="163" t="s">
        <v>296</v>
      </c>
      <c r="C357" s="90">
        <v>0</v>
      </c>
      <c r="D357" s="196">
        <f>E357-C357</f>
        <v>0</v>
      </c>
      <c r="E357" s="90">
        <v>0</v>
      </c>
    </row>
    <row r="358" spans="1:5" s="7" customFormat="1" ht="15.6" customHeight="1" x14ac:dyDescent="0.25">
      <c r="A358" s="3">
        <v>4</v>
      </c>
      <c r="B358" s="11" t="s">
        <v>3</v>
      </c>
      <c r="C358" s="87">
        <v>15263.12</v>
      </c>
      <c r="D358" s="54">
        <f t="shared" ref="D358" si="72">D359+D362</f>
        <v>3036.619999999999</v>
      </c>
      <c r="E358" s="54">
        <f t="shared" ref="E358" si="73">E359+E362</f>
        <v>18299.75</v>
      </c>
    </row>
    <row r="359" spans="1:5" s="7" customFormat="1" x14ac:dyDescent="0.25">
      <c r="A359" s="3">
        <v>41</v>
      </c>
      <c r="B359" s="11" t="s">
        <v>61</v>
      </c>
      <c r="C359" s="87">
        <f t="shared" ref="C359:E360" si="74">C360</f>
        <v>2654.46</v>
      </c>
      <c r="D359" s="87">
        <f t="shared" si="74"/>
        <v>0</v>
      </c>
      <c r="E359" s="87">
        <f t="shared" si="74"/>
        <v>2654.46</v>
      </c>
    </row>
    <row r="360" spans="1:5" hidden="1" x14ac:dyDescent="0.25">
      <c r="A360" s="148">
        <v>411</v>
      </c>
      <c r="B360" s="163" t="s">
        <v>248</v>
      </c>
      <c r="C360" s="154">
        <f t="shared" si="74"/>
        <v>2654.46</v>
      </c>
      <c r="D360" s="154">
        <f t="shared" si="74"/>
        <v>0</v>
      </c>
      <c r="E360" s="154">
        <f t="shared" si="74"/>
        <v>2654.46</v>
      </c>
    </row>
    <row r="361" spans="1:5" hidden="1" x14ac:dyDescent="0.25">
      <c r="A361" s="148">
        <v>41112</v>
      </c>
      <c r="B361" s="163" t="s">
        <v>249</v>
      </c>
      <c r="C361" s="154">
        <v>2654.46</v>
      </c>
      <c r="D361" s="197">
        <f>E361-C361</f>
        <v>0</v>
      </c>
      <c r="E361" s="154">
        <v>2654.46</v>
      </c>
    </row>
    <row r="362" spans="1:5" s="7" customFormat="1" x14ac:dyDescent="0.25">
      <c r="A362" s="3">
        <v>42</v>
      </c>
      <c r="B362" s="11" t="s">
        <v>40</v>
      </c>
      <c r="C362" s="87">
        <f t="shared" ref="C362:D362" si="75">C368+C364+C363</f>
        <v>12608.67</v>
      </c>
      <c r="D362" s="54">
        <f t="shared" si="75"/>
        <v>3036.619999999999</v>
      </c>
      <c r="E362" s="54">
        <f t="shared" ref="E362" si="76">E368+E364+E363</f>
        <v>15645.289999999999</v>
      </c>
    </row>
    <row r="363" spans="1:5" s="150" customFormat="1" hidden="1" x14ac:dyDescent="0.25">
      <c r="A363" s="148">
        <v>421</v>
      </c>
      <c r="B363" s="163" t="s">
        <v>100</v>
      </c>
      <c r="C363" s="154">
        <v>3318.07</v>
      </c>
      <c r="D363" s="149">
        <f t="shared" ref="D363:D368" si="77">E363-C363</f>
        <v>0</v>
      </c>
      <c r="E363" s="149">
        <v>3318.07</v>
      </c>
    </row>
    <row r="364" spans="1:5" hidden="1" x14ac:dyDescent="0.25">
      <c r="A364" s="148">
        <v>422</v>
      </c>
      <c r="B364" s="163" t="s">
        <v>150</v>
      </c>
      <c r="C364" s="154">
        <f>C365+C366+C367</f>
        <v>9290.6</v>
      </c>
      <c r="D364" s="154">
        <f t="shared" si="77"/>
        <v>3036.619999999999</v>
      </c>
      <c r="E364" s="154">
        <f t="shared" ref="E364" si="78">E365+E366+E367</f>
        <v>12327.22</v>
      </c>
    </row>
    <row r="365" spans="1:5" hidden="1" x14ac:dyDescent="0.25">
      <c r="A365" s="148">
        <v>42211</v>
      </c>
      <c r="B365" s="163" t="s">
        <v>387</v>
      </c>
      <c r="C365" s="90">
        <v>663.61</v>
      </c>
      <c r="D365" s="180">
        <f t="shared" si="77"/>
        <v>0</v>
      </c>
      <c r="E365" s="90">
        <v>663.61</v>
      </c>
    </row>
    <row r="366" spans="1:5" hidden="1" x14ac:dyDescent="0.25">
      <c r="A366" s="148">
        <v>42212</v>
      </c>
      <c r="B366" s="163" t="s">
        <v>232</v>
      </c>
      <c r="C366" s="90">
        <v>663.61</v>
      </c>
      <c r="D366" s="201">
        <f t="shared" si="77"/>
        <v>0</v>
      </c>
      <c r="E366" s="171">
        <v>663.61</v>
      </c>
    </row>
    <row r="367" spans="1:5" hidden="1" x14ac:dyDescent="0.25">
      <c r="A367" s="148">
        <v>42273</v>
      </c>
      <c r="B367" s="163" t="s">
        <v>118</v>
      </c>
      <c r="C367" s="90">
        <v>7963.38</v>
      </c>
      <c r="D367" s="201">
        <f t="shared" si="77"/>
        <v>3036.62</v>
      </c>
      <c r="E367" s="171">
        <v>11000</v>
      </c>
    </row>
    <row r="368" spans="1:5" hidden="1" x14ac:dyDescent="0.25">
      <c r="A368" s="148">
        <v>426</v>
      </c>
      <c r="B368" s="163" t="s">
        <v>52</v>
      </c>
      <c r="C368" s="154">
        <v>0</v>
      </c>
      <c r="D368" s="155">
        <f t="shared" si="77"/>
        <v>0</v>
      </c>
      <c r="E368" s="149">
        <v>0</v>
      </c>
    </row>
    <row r="369" spans="1:87" s="7" customFormat="1" x14ac:dyDescent="0.25">
      <c r="A369" s="3"/>
      <c r="B369" s="11" t="s">
        <v>126</v>
      </c>
      <c r="C369" s="87">
        <f t="shared" ref="C369:E370" si="79">C370</f>
        <v>0</v>
      </c>
      <c r="D369" s="54">
        <f t="shared" si="79"/>
        <v>0</v>
      </c>
      <c r="E369" s="54">
        <f t="shared" si="79"/>
        <v>0</v>
      </c>
    </row>
    <row r="370" spans="1:87" s="129" customFormat="1" x14ac:dyDescent="0.25">
      <c r="A370" s="125">
        <v>3</v>
      </c>
      <c r="B370" s="126" t="s">
        <v>43</v>
      </c>
      <c r="C370" s="127">
        <f t="shared" si="79"/>
        <v>0</v>
      </c>
      <c r="D370" s="128">
        <f t="shared" si="79"/>
        <v>0</v>
      </c>
      <c r="E370" s="128">
        <f t="shared" si="79"/>
        <v>0</v>
      </c>
    </row>
    <row r="371" spans="1:87" s="129" customFormat="1" x14ac:dyDescent="0.25">
      <c r="A371" s="125">
        <v>31</v>
      </c>
      <c r="B371" s="126" t="s">
        <v>21</v>
      </c>
      <c r="C371" s="127">
        <f>C372+C373+C374</f>
        <v>0</v>
      </c>
      <c r="D371" s="128">
        <f>D372+D373+D374</f>
        <v>0</v>
      </c>
      <c r="E371" s="128">
        <f>E372+E373+E374</f>
        <v>0</v>
      </c>
    </row>
    <row r="372" spans="1:87" hidden="1" x14ac:dyDescent="0.25">
      <c r="A372" s="173">
        <v>311</v>
      </c>
      <c r="B372" s="174" t="s">
        <v>157</v>
      </c>
      <c r="C372" s="90">
        <v>0</v>
      </c>
      <c r="D372" s="171">
        <f>E372-C372</f>
        <v>0</v>
      </c>
      <c r="E372" s="171">
        <v>0</v>
      </c>
    </row>
    <row r="373" spans="1:87" hidden="1" x14ac:dyDescent="0.25">
      <c r="A373" s="173">
        <v>312</v>
      </c>
      <c r="B373" s="174" t="s">
        <v>23</v>
      </c>
      <c r="C373" s="90">
        <v>0</v>
      </c>
      <c r="D373" s="171">
        <f>E373-C373</f>
        <v>0</v>
      </c>
      <c r="E373" s="171">
        <v>0</v>
      </c>
    </row>
    <row r="374" spans="1:87" hidden="1" x14ac:dyDescent="0.25">
      <c r="A374" s="173">
        <v>313</v>
      </c>
      <c r="B374" s="174" t="s">
        <v>24</v>
      </c>
      <c r="C374" s="90">
        <v>0</v>
      </c>
      <c r="D374" s="171">
        <f>E374-C374</f>
        <v>0</v>
      </c>
      <c r="E374" s="171">
        <v>0</v>
      </c>
    </row>
    <row r="375" spans="1:87" s="7" customFormat="1" x14ac:dyDescent="0.25">
      <c r="A375" s="3">
        <v>32</v>
      </c>
      <c r="B375" s="11" t="s">
        <v>25</v>
      </c>
      <c r="C375" s="87">
        <f>C376</f>
        <v>0</v>
      </c>
      <c r="D375" s="54">
        <f>D376</f>
        <v>0</v>
      </c>
      <c r="E375" s="54">
        <f>E376</f>
        <v>0</v>
      </c>
    </row>
    <row r="376" spans="1:87" hidden="1" x14ac:dyDescent="0.25">
      <c r="A376" s="148">
        <v>321</v>
      </c>
      <c r="B376" s="163" t="s">
        <v>316</v>
      </c>
      <c r="C376" s="90">
        <v>0</v>
      </c>
      <c r="D376" s="171">
        <f>E376-C376</f>
        <v>0</v>
      </c>
      <c r="E376" s="171">
        <v>0</v>
      </c>
    </row>
    <row r="377" spans="1:87" x14ac:dyDescent="0.25">
      <c r="A377" s="148"/>
      <c r="B377" s="163"/>
      <c r="C377" s="90"/>
      <c r="D377" s="90"/>
      <c r="E377" s="171"/>
    </row>
    <row r="378" spans="1:87" s="70" customFormat="1" x14ac:dyDescent="0.25">
      <c r="A378" s="16"/>
      <c r="B378" s="43" t="s">
        <v>152</v>
      </c>
      <c r="C378" s="199">
        <f t="shared" ref="C378:E378" si="80">C379</f>
        <v>14599.51</v>
      </c>
      <c r="D378" s="199">
        <f t="shared" si="80"/>
        <v>0</v>
      </c>
      <c r="E378" s="199">
        <f t="shared" si="80"/>
        <v>14599.51</v>
      </c>
    </row>
    <row r="379" spans="1:87" s="7" customFormat="1" x14ac:dyDescent="0.25">
      <c r="A379" s="3"/>
      <c r="B379" s="11" t="s">
        <v>160</v>
      </c>
      <c r="C379" s="87">
        <f t="shared" ref="C379:E381" si="81">C380</f>
        <v>14599.51</v>
      </c>
      <c r="D379" s="87">
        <f t="shared" si="81"/>
        <v>0</v>
      </c>
      <c r="E379" s="87">
        <f t="shared" si="81"/>
        <v>14599.51</v>
      </c>
    </row>
    <row r="380" spans="1:87" s="129" customFormat="1" x14ac:dyDescent="0.25">
      <c r="A380" s="125"/>
      <c r="B380" s="126" t="s">
        <v>126</v>
      </c>
      <c r="C380" s="127">
        <f t="shared" si="81"/>
        <v>14599.51</v>
      </c>
      <c r="D380" s="127">
        <f t="shared" si="81"/>
        <v>0</v>
      </c>
      <c r="E380" s="127">
        <f t="shared" si="81"/>
        <v>14599.51</v>
      </c>
    </row>
    <row r="381" spans="1:87" s="129" customFormat="1" x14ac:dyDescent="0.25">
      <c r="A381" s="125">
        <v>3</v>
      </c>
      <c r="B381" s="126" t="s">
        <v>43</v>
      </c>
      <c r="C381" s="127">
        <f t="shared" si="81"/>
        <v>14599.51</v>
      </c>
      <c r="D381" s="127">
        <f t="shared" si="81"/>
        <v>0</v>
      </c>
      <c r="E381" s="127">
        <f t="shared" si="81"/>
        <v>14599.51</v>
      </c>
    </row>
    <row r="382" spans="1:87" s="129" customFormat="1" x14ac:dyDescent="0.25">
      <c r="A382" s="125">
        <v>31</v>
      </c>
      <c r="B382" s="126" t="s">
        <v>21</v>
      </c>
      <c r="C382" s="127">
        <f t="shared" ref="C382:D382" si="82">C384+C383</f>
        <v>14599.51</v>
      </c>
      <c r="D382" s="127">
        <f t="shared" si="82"/>
        <v>0</v>
      </c>
      <c r="E382" s="127">
        <f t="shared" ref="E382" si="83">E384+E383</f>
        <v>14599.51</v>
      </c>
    </row>
    <row r="383" spans="1:87" s="189" customFormat="1" ht="15" hidden="1" customHeight="1" x14ac:dyDescent="0.25">
      <c r="A383" s="173">
        <v>311</v>
      </c>
      <c r="B383" s="174" t="s">
        <v>22</v>
      </c>
      <c r="C383" s="90">
        <v>11281.44</v>
      </c>
      <c r="D383" s="180">
        <f>E383-C383</f>
        <v>0</v>
      </c>
      <c r="E383" s="90">
        <v>11281.44</v>
      </c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</row>
    <row r="384" spans="1:87" s="189" customFormat="1" ht="15" hidden="1" customHeight="1" x14ac:dyDescent="0.25">
      <c r="A384" s="173">
        <v>313</v>
      </c>
      <c r="B384" s="174" t="s">
        <v>24</v>
      </c>
      <c r="C384" s="90">
        <v>3318.07</v>
      </c>
      <c r="D384" s="180">
        <f>E384-C384</f>
        <v>0</v>
      </c>
      <c r="E384" s="90">
        <v>3318.07</v>
      </c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</row>
    <row r="385" spans="1:5" ht="15" hidden="1" customHeight="1" x14ac:dyDescent="0.25">
      <c r="A385" s="173">
        <v>3212</v>
      </c>
      <c r="B385" s="174" t="s">
        <v>295</v>
      </c>
      <c r="C385" s="196">
        <v>0</v>
      </c>
      <c r="D385" s="180">
        <f>E385-C385</f>
        <v>0</v>
      </c>
      <c r="E385" s="90">
        <v>0</v>
      </c>
    </row>
    <row r="386" spans="1:5" x14ac:dyDescent="0.25">
      <c r="A386" s="148"/>
      <c r="B386" s="163"/>
      <c r="C386" s="197"/>
      <c r="D386" s="164"/>
      <c r="E386" s="154"/>
    </row>
    <row r="387" spans="1:5" s="71" customFormat="1" x14ac:dyDescent="0.25">
      <c r="A387" s="14"/>
      <c r="B387" s="14" t="s">
        <v>132</v>
      </c>
      <c r="C387" s="202">
        <v>851284.09</v>
      </c>
      <c r="D387" s="202">
        <f>D388+D396+D402+D409+D417+D428+D441+D452+D463+D474+D485+D492+D503</f>
        <v>43126.71</v>
      </c>
      <c r="E387" s="202">
        <f>E388+E396+E402+E409+E417+E428+E441+E452+E463+E474+E485+E492+E503</f>
        <v>1077568.28</v>
      </c>
    </row>
    <row r="388" spans="1:5" s="71" customFormat="1" x14ac:dyDescent="0.25">
      <c r="A388" s="14"/>
      <c r="B388" s="38" t="s">
        <v>348</v>
      </c>
      <c r="C388" s="104">
        <f t="shared" ref="C388:E392" si="84">C389</f>
        <v>5308.91</v>
      </c>
      <c r="D388" s="104">
        <f t="shared" si="84"/>
        <v>0</v>
      </c>
      <c r="E388" s="104">
        <f t="shared" si="84"/>
        <v>5308.91</v>
      </c>
    </row>
    <row r="389" spans="1:5" ht="14.45" customHeight="1" x14ac:dyDescent="0.25">
      <c r="A389" s="3"/>
      <c r="B389" s="203" t="s">
        <v>161</v>
      </c>
      <c r="C389" s="127">
        <f t="shared" si="84"/>
        <v>5308.91</v>
      </c>
      <c r="D389" s="127">
        <f t="shared" si="84"/>
        <v>0</v>
      </c>
      <c r="E389" s="127">
        <f t="shared" si="84"/>
        <v>5308.91</v>
      </c>
    </row>
    <row r="390" spans="1:5" x14ac:dyDescent="0.25">
      <c r="A390" s="125"/>
      <c r="B390" s="126" t="s">
        <v>57</v>
      </c>
      <c r="C390" s="127">
        <f t="shared" si="84"/>
        <v>5308.91</v>
      </c>
      <c r="D390" s="127">
        <f t="shared" si="84"/>
        <v>0</v>
      </c>
      <c r="E390" s="127">
        <f t="shared" si="84"/>
        <v>5308.91</v>
      </c>
    </row>
    <row r="391" spans="1:5" x14ac:dyDescent="0.25">
      <c r="A391" s="125">
        <v>3</v>
      </c>
      <c r="B391" s="126" t="s">
        <v>2</v>
      </c>
      <c r="C391" s="127">
        <f t="shared" si="84"/>
        <v>5308.91</v>
      </c>
      <c r="D391" s="127">
        <f t="shared" si="84"/>
        <v>0</v>
      </c>
      <c r="E391" s="127">
        <f t="shared" si="84"/>
        <v>5308.91</v>
      </c>
    </row>
    <row r="392" spans="1:5" x14ac:dyDescent="0.25">
      <c r="A392" s="125">
        <v>32</v>
      </c>
      <c r="B392" s="126" t="s">
        <v>25</v>
      </c>
      <c r="C392" s="127">
        <f t="shared" si="84"/>
        <v>5308.91</v>
      </c>
      <c r="D392" s="127">
        <f t="shared" si="84"/>
        <v>0</v>
      </c>
      <c r="E392" s="127">
        <f t="shared" si="84"/>
        <v>5308.91</v>
      </c>
    </row>
    <row r="393" spans="1:5" hidden="1" x14ac:dyDescent="0.25">
      <c r="A393" s="173">
        <v>323</v>
      </c>
      <c r="B393" s="195" t="s">
        <v>269</v>
      </c>
      <c r="C393" s="90">
        <v>5308.91</v>
      </c>
      <c r="D393" s="90">
        <f>E393-C393</f>
        <v>0</v>
      </c>
      <c r="E393" s="90">
        <v>5308.91</v>
      </c>
    </row>
    <row r="394" spans="1:5" hidden="1" x14ac:dyDescent="0.25">
      <c r="A394" s="173">
        <v>3232</v>
      </c>
      <c r="B394" s="174" t="s">
        <v>294</v>
      </c>
      <c r="C394" s="196">
        <v>0</v>
      </c>
      <c r="D394" s="180">
        <f>E394-C394</f>
        <v>0</v>
      </c>
      <c r="E394" s="90">
        <v>0</v>
      </c>
    </row>
    <row r="395" spans="1:5" x14ac:dyDescent="0.25">
      <c r="A395" s="148"/>
      <c r="B395" s="163"/>
      <c r="C395" s="197"/>
      <c r="D395" s="164"/>
      <c r="E395" s="154"/>
    </row>
    <row r="396" spans="1:5" s="71" customFormat="1" x14ac:dyDescent="0.25">
      <c r="A396" s="14"/>
      <c r="B396" s="38" t="s">
        <v>317</v>
      </c>
      <c r="C396" s="104">
        <f t="shared" ref="C396:E399" si="85">C397</f>
        <v>0</v>
      </c>
      <c r="D396" s="202">
        <f t="shared" si="85"/>
        <v>0</v>
      </c>
      <c r="E396" s="202">
        <f t="shared" si="85"/>
        <v>0</v>
      </c>
    </row>
    <row r="397" spans="1:5" s="7" customFormat="1" x14ac:dyDescent="0.25">
      <c r="A397" s="3"/>
      <c r="B397" s="11" t="s">
        <v>57</v>
      </c>
      <c r="C397" s="87">
        <f t="shared" si="85"/>
        <v>0</v>
      </c>
      <c r="D397" s="54">
        <f t="shared" si="85"/>
        <v>0</v>
      </c>
      <c r="E397" s="54">
        <f t="shared" si="85"/>
        <v>0</v>
      </c>
    </row>
    <row r="398" spans="1:5" s="7" customFormat="1" x14ac:dyDescent="0.25">
      <c r="A398" s="3">
        <v>3</v>
      </c>
      <c r="B398" s="11" t="s">
        <v>2</v>
      </c>
      <c r="C398" s="87">
        <f t="shared" si="85"/>
        <v>0</v>
      </c>
      <c r="D398" s="54">
        <f t="shared" si="85"/>
        <v>0</v>
      </c>
      <c r="E398" s="54">
        <f t="shared" si="85"/>
        <v>0</v>
      </c>
    </row>
    <row r="399" spans="1:5" s="7" customFormat="1" x14ac:dyDescent="0.25">
      <c r="A399" s="3">
        <v>32</v>
      </c>
      <c r="B399" s="11" t="s">
        <v>25</v>
      </c>
      <c r="C399" s="87">
        <f t="shared" si="85"/>
        <v>0</v>
      </c>
      <c r="D399" s="54">
        <f t="shared" si="85"/>
        <v>0</v>
      </c>
      <c r="E399" s="54">
        <f t="shared" si="85"/>
        <v>0</v>
      </c>
    </row>
    <row r="400" spans="1:5" hidden="1" x14ac:dyDescent="0.25">
      <c r="A400" s="148">
        <v>323</v>
      </c>
      <c r="B400" s="163" t="s">
        <v>318</v>
      </c>
      <c r="C400" s="90">
        <v>0</v>
      </c>
      <c r="D400" s="171">
        <f>E400-C400</f>
        <v>0</v>
      </c>
      <c r="E400" s="171">
        <v>0</v>
      </c>
    </row>
    <row r="401" spans="1:5" x14ac:dyDescent="0.25">
      <c r="A401" s="148"/>
      <c r="B401" s="163"/>
      <c r="C401" s="90"/>
      <c r="D401" s="171"/>
      <c r="E401" s="171"/>
    </row>
    <row r="402" spans="1:5" s="71" customFormat="1" x14ac:dyDescent="0.25">
      <c r="A402" s="14"/>
      <c r="B402" s="38" t="s">
        <v>304</v>
      </c>
      <c r="C402" s="104">
        <f t="shared" ref="C402:E406" si="86">C403</f>
        <v>0</v>
      </c>
      <c r="D402" s="104">
        <f t="shared" si="86"/>
        <v>0</v>
      </c>
      <c r="E402" s="104">
        <f t="shared" si="86"/>
        <v>0</v>
      </c>
    </row>
    <row r="403" spans="1:5" s="7" customFormat="1" x14ac:dyDescent="0.25">
      <c r="A403" s="3"/>
      <c r="B403" s="11" t="s">
        <v>57</v>
      </c>
      <c r="C403" s="87">
        <f t="shared" si="86"/>
        <v>0</v>
      </c>
      <c r="D403" s="87">
        <f t="shared" si="86"/>
        <v>0</v>
      </c>
      <c r="E403" s="87">
        <f t="shared" si="86"/>
        <v>0</v>
      </c>
    </row>
    <row r="404" spans="1:5" s="7" customFormat="1" x14ac:dyDescent="0.25">
      <c r="A404" s="3">
        <v>3</v>
      </c>
      <c r="B404" s="11" t="s">
        <v>2</v>
      </c>
      <c r="C404" s="87">
        <f t="shared" si="86"/>
        <v>0</v>
      </c>
      <c r="D404" s="87">
        <f t="shared" si="86"/>
        <v>0</v>
      </c>
      <c r="E404" s="87">
        <f t="shared" si="86"/>
        <v>0</v>
      </c>
    </row>
    <row r="405" spans="1:5" s="7" customFormat="1" x14ac:dyDescent="0.25">
      <c r="A405" s="3">
        <v>32</v>
      </c>
      <c r="B405" s="11" t="s">
        <v>25</v>
      </c>
      <c r="C405" s="87">
        <f t="shared" si="86"/>
        <v>0</v>
      </c>
      <c r="D405" s="87">
        <f t="shared" si="86"/>
        <v>0</v>
      </c>
      <c r="E405" s="87">
        <f t="shared" si="86"/>
        <v>0</v>
      </c>
    </row>
    <row r="406" spans="1:5" s="7" customFormat="1" x14ac:dyDescent="0.25">
      <c r="A406" s="3">
        <v>323</v>
      </c>
      <c r="B406" s="11" t="s">
        <v>28</v>
      </c>
      <c r="C406" s="87">
        <f t="shared" si="86"/>
        <v>0</v>
      </c>
      <c r="D406" s="87">
        <f t="shared" si="86"/>
        <v>0</v>
      </c>
      <c r="E406" s="87">
        <f t="shared" si="86"/>
        <v>0</v>
      </c>
    </row>
    <row r="407" spans="1:5" hidden="1" x14ac:dyDescent="0.25">
      <c r="A407" s="148">
        <v>3232</v>
      </c>
      <c r="B407" s="204" t="s">
        <v>269</v>
      </c>
      <c r="C407" s="90">
        <v>0</v>
      </c>
      <c r="D407" s="90">
        <f>E407-C407</f>
        <v>0</v>
      </c>
      <c r="E407" s="90">
        <v>0</v>
      </c>
    </row>
    <row r="408" spans="1:5" x14ac:dyDescent="0.25">
      <c r="A408" s="148"/>
      <c r="B408" s="204"/>
      <c r="C408" s="196"/>
      <c r="D408" s="196"/>
      <c r="E408" s="90"/>
    </row>
    <row r="409" spans="1:5" s="71" customFormat="1" x14ac:dyDescent="0.25">
      <c r="A409" s="14"/>
      <c r="B409" s="38" t="s">
        <v>416</v>
      </c>
      <c r="C409" s="104">
        <f t="shared" ref="C409:E413" si="87">C410</f>
        <v>0</v>
      </c>
      <c r="D409" s="104">
        <f t="shared" si="87"/>
        <v>0</v>
      </c>
      <c r="E409" s="104">
        <f t="shared" si="87"/>
        <v>0</v>
      </c>
    </row>
    <row r="410" spans="1:5" s="7" customFormat="1" x14ac:dyDescent="0.25">
      <c r="A410" s="3"/>
      <c r="B410" s="11" t="s">
        <v>57</v>
      </c>
      <c r="C410" s="87">
        <f t="shared" si="87"/>
        <v>0</v>
      </c>
      <c r="D410" s="87">
        <f t="shared" si="87"/>
        <v>0</v>
      </c>
      <c r="E410" s="87">
        <f t="shared" si="87"/>
        <v>0</v>
      </c>
    </row>
    <row r="411" spans="1:5" s="7" customFormat="1" x14ac:dyDescent="0.25">
      <c r="A411" s="3">
        <v>3</v>
      </c>
      <c r="B411" s="11" t="s">
        <v>2</v>
      </c>
      <c r="C411" s="87">
        <f t="shared" si="87"/>
        <v>0</v>
      </c>
      <c r="D411" s="87">
        <f t="shared" si="87"/>
        <v>0</v>
      </c>
      <c r="E411" s="87">
        <f t="shared" si="87"/>
        <v>0</v>
      </c>
    </row>
    <row r="412" spans="1:5" s="7" customFormat="1" x14ac:dyDescent="0.25">
      <c r="A412" s="3">
        <v>32</v>
      </c>
      <c r="B412" s="11" t="s">
        <v>25</v>
      </c>
      <c r="C412" s="87">
        <f t="shared" si="87"/>
        <v>0</v>
      </c>
      <c r="D412" s="87">
        <f t="shared" si="87"/>
        <v>0</v>
      </c>
      <c r="E412" s="87">
        <f t="shared" si="87"/>
        <v>0</v>
      </c>
    </row>
    <row r="413" spans="1:5" s="7" customFormat="1" x14ac:dyDescent="0.25">
      <c r="A413" s="3">
        <v>323</v>
      </c>
      <c r="B413" s="11" t="s">
        <v>28</v>
      </c>
      <c r="C413" s="87">
        <f t="shared" si="87"/>
        <v>0</v>
      </c>
      <c r="D413" s="87">
        <f t="shared" si="87"/>
        <v>0</v>
      </c>
      <c r="E413" s="87">
        <f t="shared" si="87"/>
        <v>0</v>
      </c>
    </row>
    <row r="414" spans="1:5" hidden="1" x14ac:dyDescent="0.25">
      <c r="A414" s="148">
        <v>3232</v>
      </c>
      <c r="B414" s="204" t="s">
        <v>269</v>
      </c>
      <c r="C414" s="90">
        <v>0</v>
      </c>
      <c r="D414" s="90">
        <f>E414-C414</f>
        <v>0</v>
      </c>
      <c r="E414" s="90">
        <v>0</v>
      </c>
    </row>
    <row r="415" spans="1:5" s="7" customFormat="1" x14ac:dyDescent="0.25">
      <c r="A415" s="3">
        <v>32</v>
      </c>
      <c r="B415" s="11" t="s">
        <v>25</v>
      </c>
      <c r="C415" s="92">
        <v>0</v>
      </c>
      <c r="D415" s="92">
        <f>E415-C415</f>
        <v>0</v>
      </c>
      <c r="E415" s="87">
        <v>0</v>
      </c>
    </row>
    <row r="416" spans="1:5" x14ac:dyDescent="0.25">
      <c r="A416" s="148"/>
      <c r="B416" s="163"/>
      <c r="C416" s="197"/>
      <c r="D416" s="164"/>
      <c r="E416" s="154"/>
    </row>
    <row r="417" spans="1:5" s="71" customFormat="1" x14ac:dyDescent="0.25">
      <c r="A417" s="14"/>
      <c r="B417" s="38" t="s">
        <v>223</v>
      </c>
      <c r="C417" s="104">
        <f>C419+C423</f>
        <v>10617.82</v>
      </c>
      <c r="D417" s="104">
        <f>E417-C417</f>
        <v>4382.18</v>
      </c>
      <c r="E417" s="104">
        <v>15000</v>
      </c>
    </row>
    <row r="418" spans="1:5" s="7" customFormat="1" x14ac:dyDescent="0.25">
      <c r="A418" s="3"/>
      <c r="B418" s="203" t="s">
        <v>165</v>
      </c>
      <c r="C418" s="87">
        <f>C419</f>
        <v>5308.91</v>
      </c>
      <c r="D418" s="87">
        <f t="shared" ref="C418:E425" si="88">D419</f>
        <v>2441.09</v>
      </c>
      <c r="E418" s="87">
        <f t="shared" si="88"/>
        <v>7750</v>
      </c>
    </row>
    <row r="419" spans="1:5" s="7" customFormat="1" x14ac:dyDescent="0.25">
      <c r="A419" s="3"/>
      <c r="B419" s="11" t="s">
        <v>57</v>
      </c>
      <c r="C419" s="87">
        <f t="shared" si="88"/>
        <v>5308.91</v>
      </c>
      <c r="D419" s="87">
        <f t="shared" si="88"/>
        <v>2441.09</v>
      </c>
      <c r="E419" s="87">
        <f t="shared" si="88"/>
        <v>7750</v>
      </c>
    </row>
    <row r="420" spans="1:5" s="7" customFormat="1" x14ac:dyDescent="0.25">
      <c r="A420" s="3">
        <v>4</v>
      </c>
      <c r="B420" s="11" t="s">
        <v>3</v>
      </c>
      <c r="C420" s="87">
        <f t="shared" si="88"/>
        <v>5308.91</v>
      </c>
      <c r="D420" s="87">
        <f t="shared" si="88"/>
        <v>2441.09</v>
      </c>
      <c r="E420" s="87">
        <f t="shared" si="88"/>
        <v>7750</v>
      </c>
    </row>
    <row r="421" spans="1:5" s="7" customFormat="1" x14ac:dyDescent="0.25">
      <c r="A421" s="3">
        <v>42</v>
      </c>
      <c r="B421" s="11" t="s">
        <v>40</v>
      </c>
      <c r="C421" s="87">
        <f t="shared" si="88"/>
        <v>5308.91</v>
      </c>
      <c r="D421" s="87">
        <f t="shared" si="88"/>
        <v>2441.09</v>
      </c>
      <c r="E421" s="87">
        <f t="shared" si="88"/>
        <v>7750</v>
      </c>
    </row>
    <row r="422" spans="1:5" s="150" customFormat="1" hidden="1" x14ac:dyDescent="0.25">
      <c r="A422" s="148">
        <v>426</v>
      </c>
      <c r="B422" s="204" t="s">
        <v>284</v>
      </c>
      <c r="C422" s="154">
        <v>5308.91</v>
      </c>
      <c r="D422" s="164">
        <f>E422-C422</f>
        <v>2441.09</v>
      </c>
      <c r="E422" s="154">
        <v>7750</v>
      </c>
    </row>
    <row r="423" spans="1:5" s="150" customFormat="1" x14ac:dyDescent="0.25">
      <c r="A423" s="3"/>
      <c r="B423" s="11" t="s">
        <v>56</v>
      </c>
      <c r="C423" s="87">
        <f t="shared" si="88"/>
        <v>5308.91</v>
      </c>
      <c r="D423" s="87">
        <f t="shared" si="88"/>
        <v>1941.0900000000001</v>
      </c>
      <c r="E423" s="87">
        <f t="shared" si="88"/>
        <v>7250</v>
      </c>
    </row>
    <row r="424" spans="1:5" s="7" customFormat="1" x14ac:dyDescent="0.25">
      <c r="A424" s="3">
        <v>4</v>
      </c>
      <c r="B424" s="11" t="s">
        <v>3</v>
      </c>
      <c r="C424" s="87">
        <f t="shared" si="88"/>
        <v>5308.91</v>
      </c>
      <c r="D424" s="87">
        <f t="shared" si="88"/>
        <v>1941.0900000000001</v>
      </c>
      <c r="E424" s="87">
        <f t="shared" si="88"/>
        <v>7250</v>
      </c>
    </row>
    <row r="425" spans="1:5" s="7" customFormat="1" x14ac:dyDescent="0.25">
      <c r="A425" s="3">
        <v>42</v>
      </c>
      <c r="B425" s="11" t="s">
        <v>40</v>
      </c>
      <c r="C425" s="87">
        <f t="shared" si="88"/>
        <v>5308.91</v>
      </c>
      <c r="D425" s="87">
        <f t="shared" si="88"/>
        <v>1941.0900000000001</v>
      </c>
      <c r="E425" s="87">
        <f t="shared" si="88"/>
        <v>7250</v>
      </c>
    </row>
    <row r="426" spans="1:5" s="150" customFormat="1" hidden="1" x14ac:dyDescent="0.25">
      <c r="A426" s="148">
        <v>426</v>
      </c>
      <c r="B426" s="204" t="s">
        <v>284</v>
      </c>
      <c r="C426" s="154">
        <v>5308.91</v>
      </c>
      <c r="D426" s="154">
        <f>E426-C426</f>
        <v>1941.0900000000001</v>
      </c>
      <c r="E426" s="154">
        <v>7250</v>
      </c>
    </row>
    <row r="427" spans="1:5" x14ac:dyDescent="0.25">
      <c r="A427" s="148"/>
      <c r="B427" s="204"/>
      <c r="C427" s="196"/>
      <c r="D427" s="197"/>
      <c r="E427" s="90"/>
    </row>
    <row r="428" spans="1:5" s="71" customFormat="1" x14ac:dyDescent="0.25">
      <c r="A428" s="14"/>
      <c r="B428" s="205" t="s">
        <v>261</v>
      </c>
      <c r="C428" s="105">
        <v>764748.82</v>
      </c>
      <c r="D428" s="105">
        <f>D429</f>
        <v>0</v>
      </c>
      <c r="E428" s="104">
        <f>E429</f>
        <v>764748.83000000007</v>
      </c>
    </row>
    <row r="429" spans="1:5" s="7" customFormat="1" x14ac:dyDescent="0.25">
      <c r="A429" s="3"/>
      <c r="B429" s="203" t="s">
        <v>165</v>
      </c>
      <c r="C429" s="92">
        <f>C430</f>
        <v>499303.21</v>
      </c>
      <c r="D429" s="92">
        <f>D430+D435</f>
        <v>0</v>
      </c>
      <c r="E429" s="87">
        <f>E430+E435</f>
        <v>764748.83000000007</v>
      </c>
    </row>
    <row r="430" spans="1:5" s="7" customFormat="1" x14ac:dyDescent="0.25">
      <c r="A430" s="3"/>
      <c r="B430" s="11" t="s">
        <v>56</v>
      </c>
      <c r="C430" s="92">
        <f t="shared" ref="C430:E432" si="89">C431</f>
        <v>499303.21</v>
      </c>
      <c r="D430" s="92">
        <f t="shared" si="89"/>
        <v>0</v>
      </c>
      <c r="E430" s="87">
        <f t="shared" si="89"/>
        <v>499303.21</v>
      </c>
    </row>
    <row r="431" spans="1:5" s="7" customFormat="1" x14ac:dyDescent="0.25">
      <c r="A431" s="3">
        <v>4</v>
      </c>
      <c r="B431" s="11" t="s">
        <v>3</v>
      </c>
      <c r="C431" s="92">
        <f t="shared" si="89"/>
        <v>499303.21</v>
      </c>
      <c r="D431" s="92">
        <f t="shared" si="89"/>
        <v>0</v>
      </c>
      <c r="E431" s="87">
        <f t="shared" si="89"/>
        <v>499303.21</v>
      </c>
    </row>
    <row r="432" spans="1:5" s="7" customFormat="1" x14ac:dyDescent="0.25">
      <c r="A432" s="3">
        <v>42</v>
      </c>
      <c r="B432" s="11" t="s">
        <v>40</v>
      </c>
      <c r="C432" s="92">
        <f>C433</f>
        <v>499303.21</v>
      </c>
      <c r="D432" s="92">
        <f>D433</f>
        <v>0</v>
      </c>
      <c r="E432" s="87">
        <f t="shared" si="89"/>
        <v>499303.21</v>
      </c>
    </row>
    <row r="433" spans="1:5" s="150" customFormat="1" hidden="1" x14ac:dyDescent="0.25">
      <c r="A433" s="148">
        <v>421</v>
      </c>
      <c r="B433" s="163" t="s">
        <v>36</v>
      </c>
      <c r="C433" s="197">
        <f>C434</f>
        <v>499303.21</v>
      </c>
      <c r="D433" s="197">
        <f>D434</f>
        <v>0</v>
      </c>
      <c r="E433" s="154">
        <f>E434</f>
        <v>499303.21</v>
      </c>
    </row>
    <row r="434" spans="1:5" s="150" customFormat="1" hidden="1" x14ac:dyDescent="0.25">
      <c r="A434" s="148">
        <v>42124</v>
      </c>
      <c r="B434" s="204" t="s">
        <v>262</v>
      </c>
      <c r="C434" s="197">
        <v>499303.21</v>
      </c>
      <c r="D434" s="164">
        <f>E434-C434</f>
        <v>0</v>
      </c>
      <c r="E434" s="154">
        <v>499303.21</v>
      </c>
    </row>
    <row r="435" spans="1:5" s="7" customFormat="1" x14ac:dyDescent="0.25">
      <c r="A435" s="3"/>
      <c r="B435" s="11" t="s">
        <v>301</v>
      </c>
      <c r="C435" s="92">
        <f t="shared" ref="C435:E438" si="90">C436</f>
        <v>265445.62</v>
      </c>
      <c r="D435" s="92">
        <f t="shared" si="90"/>
        <v>0</v>
      </c>
      <c r="E435" s="87">
        <f t="shared" si="90"/>
        <v>265445.62</v>
      </c>
    </row>
    <row r="436" spans="1:5" s="7" customFormat="1" x14ac:dyDescent="0.25">
      <c r="A436" s="3">
        <v>4</v>
      </c>
      <c r="B436" s="11" t="s">
        <v>3</v>
      </c>
      <c r="C436" s="92">
        <f t="shared" si="90"/>
        <v>265445.62</v>
      </c>
      <c r="D436" s="92">
        <f t="shared" si="90"/>
        <v>0</v>
      </c>
      <c r="E436" s="87">
        <f t="shared" si="90"/>
        <v>265445.62</v>
      </c>
    </row>
    <row r="437" spans="1:5" s="7" customFormat="1" x14ac:dyDescent="0.25">
      <c r="A437" s="3">
        <v>42</v>
      </c>
      <c r="B437" s="11" t="s">
        <v>40</v>
      </c>
      <c r="C437" s="92">
        <f t="shared" si="90"/>
        <v>265445.62</v>
      </c>
      <c r="D437" s="92">
        <f t="shared" si="90"/>
        <v>0</v>
      </c>
      <c r="E437" s="87">
        <f t="shared" si="90"/>
        <v>265445.62</v>
      </c>
    </row>
    <row r="438" spans="1:5" s="150" customFormat="1" hidden="1" x14ac:dyDescent="0.25">
      <c r="A438" s="148">
        <v>421</v>
      </c>
      <c r="B438" s="163" t="s">
        <v>36</v>
      </c>
      <c r="C438" s="197">
        <f t="shared" si="90"/>
        <v>265445.62</v>
      </c>
      <c r="D438" s="197">
        <f t="shared" si="90"/>
        <v>0</v>
      </c>
      <c r="E438" s="154">
        <f t="shared" si="90"/>
        <v>265445.62</v>
      </c>
    </row>
    <row r="439" spans="1:5" s="150" customFormat="1" hidden="1" x14ac:dyDescent="0.25">
      <c r="A439" s="148">
        <v>42124</v>
      </c>
      <c r="B439" s="204" t="s">
        <v>262</v>
      </c>
      <c r="C439" s="197">
        <v>265445.62</v>
      </c>
      <c r="D439" s="164">
        <f>E439-C439</f>
        <v>0</v>
      </c>
      <c r="E439" s="154">
        <v>265445.62</v>
      </c>
    </row>
    <row r="440" spans="1:5" x14ac:dyDescent="0.25">
      <c r="A440" s="148"/>
      <c r="B440" s="204"/>
      <c r="C440" s="197"/>
      <c r="D440" s="164"/>
      <c r="E440" s="154"/>
    </row>
    <row r="441" spans="1:5" s="71" customFormat="1" x14ac:dyDescent="0.25">
      <c r="A441" s="14"/>
      <c r="B441" s="206" t="s">
        <v>285</v>
      </c>
      <c r="C441" s="104">
        <v>70608.53</v>
      </c>
      <c r="D441" s="104">
        <f t="shared" ref="D441:E441" si="91">D442</f>
        <v>2654.4599999999991</v>
      </c>
      <c r="E441" s="104">
        <f t="shared" si="91"/>
        <v>73263</v>
      </c>
    </row>
    <row r="442" spans="1:5" s="7" customFormat="1" x14ac:dyDescent="0.25">
      <c r="A442" s="3"/>
      <c r="B442" s="11" t="s">
        <v>165</v>
      </c>
      <c r="C442" s="87">
        <v>70608.53</v>
      </c>
      <c r="D442" s="87">
        <f t="shared" ref="D442" si="92">D443+D447</f>
        <v>2654.4599999999991</v>
      </c>
      <c r="E442" s="87">
        <f t="shared" ref="E442" si="93">E443+E447</f>
        <v>73263</v>
      </c>
    </row>
    <row r="443" spans="1:5" s="7" customFormat="1" x14ac:dyDescent="0.25">
      <c r="A443" s="3"/>
      <c r="B443" s="11" t="s">
        <v>57</v>
      </c>
      <c r="C443" s="87">
        <f t="shared" ref="C443:E445" si="94">C444</f>
        <v>55610.86</v>
      </c>
      <c r="D443" s="87">
        <f t="shared" si="94"/>
        <v>0</v>
      </c>
      <c r="E443" s="87">
        <f t="shared" si="94"/>
        <v>55610.86</v>
      </c>
    </row>
    <row r="444" spans="1:5" s="7" customFormat="1" x14ac:dyDescent="0.25">
      <c r="A444" s="3">
        <v>4</v>
      </c>
      <c r="B444" s="11" t="s">
        <v>3</v>
      </c>
      <c r="C444" s="87">
        <f t="shared" si="94"/>
        <v>55610.86</v>
      </c>
      <c r="D444" s="87">
        <f t="shared" si="94"/>
        <v>0</v>
      </c>
      <c r="E444" s="87">
        <f t="shared" si="94"/>
        <v>55610.86</v>
      </c>
    </row>
    <row r="445" spans="1:5" s="7" customFormat="1" x14ac:dyDescent="0.25">
      <c r="A445" s="3">
        <v>42</v>
      </c>
      <c r="B445" s="11" t="s">
        <v>40</v>
      </c>
      <c r="C445" s="87">
        <f t="shared" si="94"/>
        <v>55610.86</v>
      </c>
      <c r="D445" s="87">
        <f t="shared" si="94"/>
        <v>0</v>
      </c>
      <c r="E445" s="87">
        <f t="shared" si="94"/>
        <v>55610.86</v>
      </c>
    </row>
    <row r="446" spans="1:5" hidden="1" x14ac:dyDescent="0.25">
      <c r="A446" s="148">
        <v>421</v>
      </c>
      <c r="B446" s="163" t="s">
        <v>388</v>
      </c>
      <c r="C446" s="90">
        <v>55610.86</v>
      </c>
      <c r="D446" s="180">
        <f>E446-C446</f>
        <v>0</v>
      </c>
      <c r="E446" s="90">
        <v>55610.86</v>
      </c>
    </row>
    <row r="447" spans="1:5" s="7" customFormat="1" x14ac:dyDescent="0.25">
      <c r="A447" s="3"/>
      <c r="B447" s="13" t="s">
        <v>56</v>
      </c>
      <c r="C447" s="87">
        <f t="shared" ref="C447:E449" si="95">C448</f>
        <v>14997.68</v>
      </c>
      <c r="D447" s="87">
        <f t="shared" si="95"/>
        <v>2654.4599999999991</v>
      </c>
      <c r="E447" s="87">
        <f t="shared" si="95"/>
        <v>17652.14</v>
      </c>
    </row>
    <row r="448" spans="1:5" s="7" customFormat="1" x14ac:dyDescent="0.25">
      <c r="A448" s="3">
        <v>4</v>
      </c>
      <c r="B448" s="11" t="s">
        <v>3</v>
      </c>
      <c r="C448" s="87">
        <f t="shared" si="95"/>
        <v>14997.68</v>
      </c>
      <c r="D448" s="87">
        <f t="shared" si="95"/>
        <v>2654.4599999999991</v>
      </c>
      <c r="E448" s="87">
        <f t="shared" si="95"/>
        <v>17652.14</v>
      </c>
    </row>
    <row r="449" spans="1:5" s="7" customFormat="1" x14ac:dyDescent="0.25">
      <c r="A449" s="3">
        <v>42</v>
      </c>
      <c r="B449" s="11" t="s">
        <v>40</v>
      </c>
      <c r="C449" s="87">
        <f t="shared" si="95"/>
        <v>14997.68</v>
      </c>
      <c r="D449" s="87">
        <f t="shared" si="95"/>
        <v>2654.4599999999991</v>
      </c>
      <c r="E449" s="87">
        <f t="shared" si="95"/>
        <v>17652.14</v>
      </c>
    </row>
    <row r="450" spans="1:5" s="150" customFormat="1" hidden="1" x14ac:dyDescent="0.25">
      <c r="A450" s="148">
        <v>421</v>
      </c>
      <c r="B450" s="163" t="s">
        <v>388</v>
      </c>
      <c r="C450" s="154">
        <v>14997.68</v>
      </c>
      <c r="D450" s="164">
        <f>E450-C450</f>
        <v>2654.4599999999991</v>
      </c>
      <c r="E450" s="154">
        <v>17652.14</v>
      </c>
    </row>
    <row r="451" spans="1:5" x14ac:dyDescent="0.25">
      <c r="A451" s="148"/>
      <c r="B451" s="163"/>
      <c r="C451" s="196"/>
      <c r="D451" s="180"/>
      <c r="E451" s="90"/>
    </row>
    <row r="452" spans="1:5" s="71" customFormat="1" x14ac:dyDescent="0.25">
      <c r="A452" s="14"/>
      <c r="B452" s="206" t="s">
        <v>349</v>
      </c>
      <c r="C452" s="105">
        <f>C454+C458</f>
        <v>66361.399999999994</v>
      </c>
      <c r="D452" s="105">
        <f>D453</f>
        <v>0</v>
      </c>
      <c r="E452" s="104">
        <f>E453</f>
        <v>66361.399999999994</v>
      </c>
    </row>
    <row r="453" spans="1:5" s="7" customFormat="1" x14ac:dyDescent="0.25">
      <c r="A453" s="3"/>
      <c r="B453" s="11" t="s">
        <v>165</v>
      </c>
      <c r="C453" s="92">
        <f>C454</f>
        <v>33180.699999999997</v>
      </c>
      <c r="D453" s="92">
        <f>D454+D458</f>
        <v>0</v>
      </c>
      <c r="E453" s="87">
        <f>E454+E458</f>
        <v>66361.399999999994</v>
      </c>
    </row>
    <row r="454" spans="1:5" s="7" customFormat="1" x14ac:dyDescent="0.25">
      <c r="A454" s="3"/>
      <c r="B454" s="11" t="s">
        <v>57</v>
      </c>
      <c r="C454" s="92">
        <f t="shared" ref="C454:E456" si="96">C455</f>
        <v>33180.699999999997</v>
      </c>
      <c r="D454" s="92">
        <f t="shared" si="96"/>
        <v>0</v>
      </c>
      <c r="E454" s="87">
        <f t="shared" si="96"/>
        <v>33180.699999999997</v>
      </c>
    </row>
    <row r="455" spans="1:5" s="7" customFormat="1" x14ac:dyDescent="0.25">
      <c r="A455" s="3">
        <v>4</v>
      </c>
      <c r="B455" s="11" t="s">
        <v>3</v>
      </c>
      <c r="C455" s="92">
        <f t="shared" si="96"/>
        <v>33180.699999999997</v>
      </c>
      <c r="D455" s="92">
        <f t="shared" si="96"/>
        <v>0</v>
      </c>
      <c r="E455" s="87">
        <f t="shared" si="96"/>
        <v>33180.699999999997</v>
      </c>
    </row>
    <row r="456" spans="1:5" s="7" customFormat="1" x14ac:dyDescent="0.25">
      <c r="A456" s="3">
        <v>42</v>
      </c>
      <c r="B456" s="11" t="s">
        <v>40</v>
      </c>
      <c r="C456" s="92">
        <f t="shared" si="96"/>
        <v>33180.699999999997</v>
      </c>
      <c r="D456" s="92">
        <f t="shared" si="96"/>
        <v>0</v>
      </c>
      <c r="E456" s="87">
        <f t="shared" si="96"/>
        <v>33180.699999999997</v>
      </c>
    </row>
    <row r="457" spans="1:5" s="150" customFormat="1" hidden="1" x14ac:dyDescent="0.25">
      <c r="A457" s="148">
        <v>421</v>
      </c>
      <c r="B457" s="163" t="s">
        <v>388</v>
      </c>
      <c r="C457" s="197">
        <v>33180.699999999997</v>
      </c>
      <c r="D457" s="164">
        <f>E457-C457</f>
        <v>0</v>
      </c>
      <c r="E457" s="154">
        <v>33180.699999999997</v>
      </c>
    </row>
    <row r="458" spans="1:5" s="7" customFormat="1" x14ac:dyDescent="0.25">
      <c r="A458" s="3"/>
      <c r="B458" s="13" t="s">
        <v>56</v>
      </c>
      <c r="C458" s="92">
        <f t="shared" ref="C458:E460" si="97">C459</f>
        <v>33180.699999999997</v>
      </c>
      <c r="D458" s="92">
        <f t="shared" si="97"/>
        <v>0</v>
      </c>
      <c r="E458" s="87">
        <f t="shared" si="97"/>
        <v>33180.699999999997</v>
      </c>
    </row>
    <row r="459" spans="1:5" s="7" customFormat="1" x14ac:dyDescent="0.25">
      <c r="A459" s="3">
        <v>4</v>
      </c>
      <c r="B459" s="11" t="s">
        <v>3</v>
      </c>
      <c r="C459" s="92">
        <f t="shared" si="97"/>
        <v>33180.699999999997</v>
      </c>
      <c r="D459" s="92">
        <f t="shared" si="97"/>
        <v>0</v>
      </c>
      <c r="E459" s="87">
        <f t="shared" si="97"/>
        <v>33180.699999999997</v>
      </c>
    </row>
    <row r="460" spans="1:5" s="7" customFormat="1" x14ac:dyDescent="0.25">
      <c r="A460" s="3">
        <v>42</v>
      </c>
      <c r="B460" s="11" t="s">
        <v>40</v>
      </c>
      <c r="C460" s="92">
        <f t="shared" si="97"/>
        <v>33180.699999999997</v>
      </c>
      <c r="D460" s="92">
        <f t="shared" si="97"/>
        <v>0</v>
      </c>
      <c r="E460" s="87">
        <f t="shared" si="97"/>
        <v>33180.699999999997</v>
      </c>
    </row>
    <row r="461" spans="1:5" hidden="1" x14ac:dyDescent="0.25">
      <c r="A461" s="148">
        <v>421</v>
      </c>
      <c r="B461" s="163" t="s">
        <v>388</v>
      </c>
      <c r="C461" s="196">
        <v>33180.699999999997</v>
      </c>
      <c r="D461" s="180">
        <f>E461-C461</f>
        <v>0</v>
      </c>
      <c r="E461" s="90">
        <v>33180.699999999997</v>
      </c>
    </row>
    <row r="462" spans="1:5" x14ac:dyDescent="0.25">
      <c r="A462" s="148"/>
      <c r="B462" s="163"/>
      <c r="C462" s="196"/>
      <c r="D462" s="180"/>
      <c r="E462" s="90"/>
    </row>
    <row r="463" spans="1:5" s="71" customFormat="1" x14ac:dyDescent="0.25">
      <c r="A463" s="14"/>
      <c r="B463" s="206" t="s">
        <v>350</v>
      </c>
      <c r="C463" s="105">
        <f>C469+C465</f>
        <v>46452.979999999996</v>
      </c>
      <c r="D463" s="105">
        <f>D464</f>
        <v>12297.019999999999</v>
      </c>
      <c r="E463" s="104">
        <f>E464</f>
        <v>58750</v>
      </c>
    </row>
    <row r="464" spans="1:5" s="7" customFormat="1" x14ac:dyDescent="0.25">
      <c r="A464" s="3"/>
      <c r="B464" s="11" t="s">
        <v>165</v>
      </c>
      <c r="C464" s="92">
        <f>C465</f>
        <v>13272.28</v>
      </c>
      <c r="D464" s="92">
        <f>D465+D469</f>
        <v>12297.019999999999</v>
      </c>
      <c r="E464" s="87">
        <f>E465+E469</f>
        <v>58750</v>
      </c>
    </row>
    <row r="465" spans="1:5" s="7" customFormat="1" x14ac:dyDescent="0.25">
      <c r="A465" s="3"/>
      <c r="B465" s="11" t="s">
        <v>57</v>
      </c>
      <c r="C465" s="92">
        <f t="shared" ref="C465:E467" si="98">C466</f>
        <v>13272.28</v>
      </c>
      <c r="D465" s="92">
        <f t="shared" si="98"/>
        <v>12297.019999999999</v>
      </c>
      <c r="E465" s="87">
        <f t="shared" si="98"/>
        <v>25569.3</v>
      </c>
    </row>
    <row r="466" spans="1:5" s="7" customFormat="1" x14ac:dyDescent="0.25">
      <c r="A466" s="3">
        <v>4</v>
      </c>
      <c r="B466" s="11" t="s">
        <v>3</v>
      </c>
      <c r="C466" s="92">
        <f t="shared" si="98"/>
        <v>13272.28</v>
      </c>
      <c r="D466" s="92">
        <f t="shared" si="98"/>
        <v>12297.019999999999</v>
      </c>
      <c r="E466" s="87">
        <f t="shared" si="98"/>
        <v>25569.3</v>
      </c>
    </row>
    <row r="467" spans="1:5" s="7" customFormat="1" x14ac:dyDescent="0.25">
      <c r="A467" s="3">
        <v>42</v>
      </c>
      <c r="B467" s="11" t="s">
        <v>40</v>
      </c>
      <c r="C467" s="92">
        <f t="shared" si="98"/>
        <v>13272.28</v>
      </c>
      <c r="D467" s="92">
        <f t="shared" si="98"/>
        <v>12297.019999999999</v>
      </c>
      <c r="E467" s="87">
        <f t="shared" si="98"/>
        <v>25569.3</v>
      </c>
    </row>
    <row r="468" spans="1:5" s="150" customFormat="1" hidden="1" x14ac:dyDescent="0.25">
      <c r="A468" s="148">
        <v>421</v>
      </c>
      <c r="B468" s="163" t="s">
        <v>127</v>
      </c>
      <c r="C468" s="197">
        <v>13272.28</v>
      </c>
      <c r="D468" s="164">
        <f>E468-C468</f>
        <v>12297.019999999999</v>
      </c>
      <c r="E468" s="154">
        <v>25569.3</v>
      </c>
    </row>
    <row r="469" spans="1:5" s="7" customFormat="1" x14ac:dyDescent="0.25">
      <c r="A469" s="3"/>
      <c r="B469" s="13" t="s">
        <v>56</v>
      </c>
      <c r="C469" s="92">
        <f t="shared" ref="C469:E471" si="99">C470</f>
        <v>33180.699999999997</v>
      </c>
      <c r="D469" s="92">
        <f t="shared" si="99"/>
        <v>0</v>
      </c>
      <c r="E469" s="87">
        <f t="shared" si="99"/>
        <v>33180.699999999997</v>
      </c>
    </row>
    <row r="470" spans="1:5" s="7" customFormat="1" x14ac:dyDescent="0.25">
      <c r="A470" s="3">
        <v>4</v>
      </c>
      <c r="B470" s="11" t="s">
        <v>3</v>
      </c>
      <c r="C470" s="92">
        <f t="shared" si="99"/>
        <v>33180.699999999997</v>
      </c>
      <c r="D470" s="92">
        <f t="shared" si="99"/>
        <v>0</v>
      </c>
      <c r="E470" s="87">
        <f t="shared" si="99"/>
        <v>33180.699999999997</v>
      </c>
    </row>
    <row r="471" spans="1:5" s="7" customFormat="1" x14ac:dyDescent="0.25">
      <c r="A471" s="3">
        <v>42</v>
      </c>
      <c r="B471" s="11" t="s">
        <v>40</v>
      </c>
      <c r="C471" s="92">
        <f t="shared" si="99"/>
        <v>33180.699999999997</v>
      </c>
      <c r="D471" s="92">
        <f t="shared" si="99"/>
        <v>0</v>
      </c>
      <c r="E471" s="87">
        <f t="shared" si="99"/>
        <v>33180.699999999997</v>
      </c>
    </row>
    <row r="472" spans="1:5" hidden="1" x14ac:dyDescent="0.25">
      <c r="A472" s="148">
        <v>421</v>
      </c>
      <c r="B472" s="163" t="s">
        <v>127</v>
      </c>
      <c r="C472" s="196">
        <v>33180.699999999997</v>
      </c>
      <c r="D472" s="180">
        <f>E472-C472</f>
        <v>0</v>
      </c>
      <c r="E472" s="90">
        <v>33180.699999999997</v>
      </c>
    </row>
    <row r="473" spans="1:5" x14ac:dyDescent="0.25">
      <c r="A473" s="148"/>
      <c r="B473" s="163"/>
      <c r="C473" s="197"/>
      <c r="D473" s="164"/>
      <c r="E473" s="154"/>
    </row>
    <row r="474" spans="1:5" s="71" customFormat="1" x14ac:dyDescent="0.25">
      <c r="A474" s="14"/>
      <c r="B474" s="38" t="s">
        <v>351</v>
      </c>
      <c r="C474" s="104">
        <f>C475</f>
        <v>0</v>
      </c>
      <c r="D474" s="104">
        <f>D475</f>
        <v>0</v>
      </c>
      <c r="E474" s="104">
        <f>E475</f>
        <v>0</v>
      </c>
    </row>
    <row r="475" spans="1:5" s="7" customFormat="1" x14ac:dyDescent="0.25">
      <c r="A475" s="3"/>
      <c r="B475" s="11" t="s">
        <v>165</v>
      </c>
      <c r="C475" s="87">
        <f>C476+C480</f>
        <v>0</v>
      </c>
      <c r="D475" s="87">
        <f>D476+D480</f>
        <v>0</v>
      </c>
      <c r="E475" s="87">
        <f>E476+E480</f>
        <v>0</v>
      </c>
    </row>
    <row r="476" spans="1:5" s="7" customFormat="1" x14ac:dyDescent="0.25">
      <c r="A476" s="3"/>
      <c r="B476" s="11" t="s">
        <v>57</v>
      </c>
      <c r="C476" s="87">
        <f t="shared" ref="C476:E478" si="100">C477</f>
        <v>0</v>
      </c>
      <c r="D476" s="87">
        <f t="shared" si="100"/>
        <v>0</v>
      </c>
      <c r="E476" s="87">
        <f t="shared" si="100"/>
        <v>0</v>
      </c>
    </row>
    <row r="477" spans="1:5" s="7" customFormat="1" x14ac:dyDescent="0.25">
      <c r="A477" s="3">
        <v>4</v>
      </c>
      <c r="B477" s="11" t="s">
        <v>3</v>
      </c>
      <c r="C477" s="87">
        <f t="shared" si="100"/>
        <v>0</v>
      </c>
      <c r="D477" s="87">
        <f t="shared" si="100"/>
        <v>0</v>
      </c>
      <c r="E477" s="87">
        <f t="shared" si="100"/>
        <v>0</v>
      </c>
    </row>
    <row r="478" spans="1:5" s="7" customFormat="1" x14ac:dyDescent="0.25">
      <c r="A478" s="3">
        <v>42</v>
      </c>
      <c r="B478" s="11" t="s">
        <v>40</v>
      </c>
      <c r="C478" s="87">
        <f t="shared" si="100"/>
        <v>0</v>
      </c>
      <c r="D478" s="87">
        <f t="shared" si="100"/>
        <v>0</v>
      </c>
      <c r="E478" s="87">
        <f t="shared" si="100"/>
        <v>0</v>
      </c>
    </row>
    <row r="479" spans="1:5" hidden="1" x14ac:dyDescent="0.25">
      <c r="A479" s="148">
        <v>421</v>
      </c>
      <c r="B479" s="163" t="s">
        <v>127</v>
      </c>
      <c r="C479" s="154">
        <v>0</v>
      </c>
      <c r="D479" s="164">
        <f>E479-C479</f>
        <v>0</v>
      </c>
      <c r="E479" s="154">
        <v>0</v>
      </c>
    </row>
    <row r="480" spans="1:5" s="7" customFormat="1" x14ac:dyDescent="0.25">
      <c r="A480" s="3"/>
      <c r="B480" s="11" t="s">
        <v>56</v>
      </c>
      <c r="C480" s="87">
        <f t="shared" ref="C480:E481" si="101">C481</f>
        <v>0</v>
      </c>
      <c r="D480" s="87">
        <f t="shared" si="101"/>
        <v>0</v>
      </c>
      <c r="E480" s="87">
        <f t="shared" si="101"/>
        <v>0</v>
      </c>
    </row>
    <row r="481" spans="1:5" s="7" customFormat="1" x14ac:dyDescent="0.25">
      <c r="A481" s="3">
        <v>4</v>
      </c>
      <c r="B481" s="11" t="s">
        <v>3</v>
      </c>
      <c r="C481" s="87">
        <f t="shared" si="101"/>
        <v>0</v>
      </c>
      <c r="D481" s="87">
        <f t="shared" si="101"/>
        <v>0</v>
      </c>
      <c r="E481" s="87">
        <f t="shared" si="101"/>
        <v>0</v>
      </c>
    </row>
    <row r="482" spans="1:5" s="7" customFormat="1" x14ac:dyDescent="0.25">
      <c r="A482" s="3">
        <v>42</v>
      </c>
      <c r="B482" s="11" t="s">
        <v>40</v>
      </c>
      <c r="C482" s="87">
        <f>C483</f>
        <v>0</v>
      </c>
      <c r="D482" s="87">
        <f>D483</f>
        <v>0</v>
      </c>
      <c r="E482" s="87">
        <f>E483</f>
        <v>0</v>
      </c>
    </row>
    <row r="483" spans="1:5" hidden="1" x14ac:dyDescent="0.25">
      <c r="A483" s="148">
        <v>421</v>
      </c>
      <c r="B483" s="163" t="s">
        <v>127</v>
      </c>
      <c r="C483" s="207">
        <v>0</v>
      </c>
      <c r="D483" s="208">
        <f>E483-C483</f>
        <v>0</v>
      </c>
      <c r="E483" s="208">
        <v>0</v>
      </c>
    </row>
    <row r="484" spans="1:5" ht="14.45" customHeight="1" x14ac:dyDescent="0.25">
      <c r="A484" s="148"/>
      <c r="B484" s="204"/>
      <c r="C484" s="197"/>
      <c r="D484" s="164"/>
      <c r="E484" s="154"/>
    </row>
    <row r="485" spans="1:5" s="71" customFormat="1" ht="14.45" customHeight="1" x14ac:dyDescent="0.25">
      <c r="A485" s="14"/>
      <c r="B485" s="38" t="s">
        <v>352</v>
      </c>
      <c r="C485" s="91">
        <f t="shared" ref="C485:E489" si="102">C486</f>
        <v>0</v>
      </c>
      <c r="D485" s="100">
        <f t="shared" si="102"/>
        <v>0</v>
      </c>
      <c r="E485" s="100">
        <f t="shared" si="102"/>
        <v>0</v>
      </c>
    </row>
    <row r="486" spans="1:5" s="7" customFormat="1" ht="14.45" customHeight="1" x14ac:dyDescent="0.25">
      <c r="A486" s="3"/>
      <c r="B486" s="11" t="s">
        <v>165</v>
      </c>
      <c r="C486" s="55">
        <f t="shared" si="102"/>
        <v>0</v>
      </c>
      <c r="D486" s="85">
        <f t="shared" si="102"/>
        <v>0</v>
      </c>
      <c r="E486" s="85">
        <f t="shared" si="102"/>
        <v>0</v>
      </c>
    </row>
    <row r="487" spans="1:5" s="7" customFormat="1" ht="14.45" customHeight="1" x14ac:dyDescent="0.25">
      <c r="A487" s="3"/>
      <c r="B487" s="11" t="s">
        <v>57</v>
      </c>
      <c r="C487" s="55">
        <f t="shared" si="102"/>
        <v>0</v>
      </c>
      <c r="D487" s="85">
        <f t="shared" si="102"/>
        <v>0</v>
      </c>
      <c r="E487" s="85">
        <f t="shared" si="102"/>
        <v>0</v>
      </c>
    </row>
    <row r="488" spans="1:5" s="7" customFormat="1" ht="14.45" customHeight="1" x14ac:dyDescent="0.25">
      <c r="A488" s="3">
        <v>4</v>
      </c>
      <c r="B488" s="11" t="s">
        <v>3</v>
      </c>
      <c r="C488" s="55">
        <f t="shared" si="102"/>
        <v>0</v>
      </c>
      <c r="D488" s="85">
        <f t="shared" si="102"/>
        <v>0</v>
      </c>
      <c r="E488" s="85">
        <f t="shared" si="102"/>
        <v>0</v>
      </c>
    </row>
    <row r="489" spans="1:5" s="7" customFormat="1" ht="14.45" customHeight="1" x14ac:dyDescent="0.25">
      <c r="A489" s="3">
        <v>42</v>
      </c>
      <c r="B489" s="11" t="s">
        <v>40</v>
      </c>
      <c r="C489" s="55">
        <f t="shared" si="102"/>
        <v>0</v>
      </c>
      <c r="D489" s="85">
        <f t="shared" si="102"/>
        <v>0</v>
      </c>
      <c r="E489" s="85">
        <f t="shared" si="102"/>
        <v>0</v>
      </c>
    </row>
    <row r="490" spans="1:5" ht="14.45" hidden="1" customHeight="1" x14ac:dyDescent="0.25">
      <c r="A490" s="148">
        <v>421</v>
      </c>
      <c r="B490" s="11" t="s">
        <v>127</v>
      </c>
      <c r="C490" s="207">
        <v>0</v>
      </c>
      <c r="D490" s="208">
        <f>E490-C490</f>
        <v>0</v>
      </c>
      <c r="E490" s="208">
        <v>0</v>
      </c>
    </row>
    <row r="491" spans="1:5" ht="14.45" customHeight="1" x14ac:dyDescent="0.25">
      <c r="A491" s="148"/>
      <c r="B491" s="163"/>
      <c r="C491" s="197"/>
      <c r="D491" s="164"/>
      <c r="E491" s="154"/>
    </row>
    <row r="492" spans="1:5" s="71" customFormat="1" ht="14.45" customHeight="1" x14ac:dyDescent="0.25">
      <c r="A492" s="14"/>
      <c r="B492" s="38" t="s">
        <v>347</v>
      </c>
      <c r="C492" s="105">
        <f>C494+C498</f>
        <v>63706.95</v>
      </c>
      <c r="D492" s="105">
        <f>D493+D500</f>
        <v>23793.050000000003</v>
      </c>
      <c r="E492" s="104">
        <f>E494+E498</f>
        <v>87500</v>
      </c>
    </row>
    <row r="493" spans="1:5" s="7" customFormat="1" ht="14.45" customHeight="1" x14ac:dyDescent="0.25">
      <c r="A493" s="3"/>
      <c r="B493" s="11" t="s">
        <v>165</v>
      </c>
      <c r="C493" s="87">
        <f>C494</f>
        <v>39816.839999999997</v>
      </c>
      <c r="D493" s="87">
        <f>D494</f>
        <v>6535.8800000000047</v>
      </c>
      <c r="E493" s="87">
        <f>E494</f>
        <v>46352.72</v>
      </c>
    </row>
    <row r="494" spans="1:5" s="7" customFormat="1" ht="14.45" customHeight="1" x14ac:dyDescent="0.25">
      <c r="A494" s="3"/>
      <c r="B494" s="11" t="s">
        <v>57</v>
      </c>
      <c r="C494" s="87">
        <f t="shared" ref="C494:E500" si="103">C495</f>
        <v>39816.839999999997</v>
      </c>
      <c r="D494" s="87">
        <f t="shared" si="103"/>
        <v>6535.8800000000047</v>
      </c>
      <c r="E494" s="87">
        <f t="shared" si="103"/>
        <v>46352.72</v>
      </c>
    </row>
    <row r="495" spans="1:5" s="7" customFormat="1" ht="14.45" customHeight="1" x14ac:dyDescent="0.25">
      <c r="A495" s="3">
        <v>4</v>
      </c>
      <c r="B495" s="11" t="s">
        <v>3</v>
      </c>
      <c r="C495" s="87">
        <f t="shared" si="103"/>
        <v>39816.839999999997</v>
      </c>
      <c r="D495" s="87">
        <f t="shared" si="103"/>
        <v>6535.8800000000047</v>
      </c>
      <c r="E495" s="87">
        <f t="shared" si="103"/>
        <v>46352.72</v>
      </c>
    </row>
    <row r="496" spans="1:5" s="7" customFormat="1" ht="14.45" customHeight="1" x14ac:dyDescent="0.25">
      <c r="A496" s="3">
        <v>42</v>
      </c>
      <c r="B496" s="11" t="s">
        <v>40</v>
      </c>
      <c r="C496" s="87">
        <f t="shared" si="103"/>
        <v>39816.839999999997</v>
      </c>
      <c r="D496" s="87">
        <f t="shared" si="103"/>
        <v>6535.8800000000047</v>
      </c>
      <c r="E496" s="87">
        <f t="shared" si="103"/>
        <v>46352.72</v>
      </c>
    </row>
    <row r="497" spans="1:5" s="150" customFormat="1" ht="14.45" hidden="1" customHeight="1" x14ac:dyDescent="0.25">
      <c r="A497" s="148">
        <v>421</v>
      </c>
      <c r="B497" s="163" t="s">
        <v>302</v>
      </c>
      <c r="C497" s="154">
        <v>39816.839999999997</v>
      </c>
      <c r="D497" s="164">
        <f>E497-C497</f>
        <v>6535.8800000000047</v>
      </c>
      <c r="E497" s="154">
        <v>46352.72</v>
      </c>
    </row>
    <row r="498" spans="1:5" s="7" customFormat="1" ht="14.45" customHeight="1" x14ac:dyDescent="0.25">
      <c r="A498" s="3"/>
      <c r="B498" s="11" t="s">
        <v>56</v>
      </c>
      <c r="C498" s="87">
        <f t="shared" si="103"/>
        <v>23890.11</v>
      </c>
      <c r="D498" s="87">
        <f t="shared" si="103"/>
        <v>17257.169999999998</v>
      </c>
      <c r="E498" s="87">
        <f t="shared" si="103"/>
        <v>41147.279999999999</v>
      </c>
    </row>
    <row r="499" spans="1:5" s="7" customFormat="1" ht="14.45" customHeight="1" x14ac:dyDescent="0.25">
      <c r="A499" s="3">
        <v>4</v>
      </c>
      <c r="B499" s="11" t="s">
        <v>3</v>
      </c>
      <c r="C499" s="87">
        <f t="shared" si="103"/>
        <v>23890.11</v>
      </c>
      <c r="D499" s="87">
        <f t="shared" si="103"/>
        <v>17257.169999999998</v>
      </c>
      <c r="E499" s="87">
        <f t="shared" si="103"/>
        <v>41147.279999999999</v>
      </c>
    </row>
    <row r="500" spans="1:5" s="7" customFormat="1" ht="14.45" customHeight="1" x14ac:dyDescent="0.25">
      <c r="A500" s="3">
        <v>42</v>
      </c>
      <c r="B500" s="11" t="s">
        <v>40</v>
      </c>
      <c r="C500" s="87">
        <f t="shared" si="103"/>
        <v>23890.11</v>
      </c>
      <c r="D500" s="87">
        <f t="shared" si="103"/>
        <v>17257.169999999998</v>
      </c>
      <c r="E500" s="87">
        <f t="shared" si="103"/>
        <v>41147.279999999999</v>
      </c>
    </row>
    <row r="501" spans="1:5" ht="14.45" hidden="1" customHeight="1" x14ac:dyDescent="0.25">
      <c r="A501" s="148">
        <v>421</v>
      </c>
      <c r="B501" s="163" t="s">
        <v>302</v>
      </c>
      <c r="C501" s="90">
        <v>23890.11</v>
      </c>
      <c r="D501" s="164">
        <f>E501-C501</f>
        <v>17257.169999999998</v>
      </c>
      <c r="E501" s="90">
        <v>41147.279999999999</v>
      </c>
    </row>
    <row r="502" spans="1:5" ht="14.45" customHeight="1" x14ac:dyDescent="0.25">
      <c r="A502" s="148"/>
      <c r="B502" s="163"/>
      <c r="C502" s="197"/>
      <c r="D502" s="164"/>
      <c r="E502" s="154"/>
    </row>
    <row r="503" spans="1:5" s="71" customFormat="1" ht="14.45" customHeight="1" x14ac:dyDescent="0.25">
      <c r="A503" s="14"/>
      <c r="B503" s="38" t="s">
        <v>455</v>
      </c>
      <c r="C503" s="105">
        <f>C504</f>
        <v>6636.14</v>
      </c>
      <c r="D503" s="105">
        <f>D504</f>
        <v>0</v>
      </c>
      <c r="E503" s="104">
        <f>E504</f>
        <v>6636.14</v>
      </c>
    </row>
    <row r="504" spans="1:5" s="7" customFormat="1" ht="14.45" customHeight="1" x14ac:dyDescent="0.25">
      <c r="A504" s="3"/>
      <c r="B504" s="11" t="s">
        <v>165</v>
      </c>
      <c r="C504" s="87">
        <f>C505+C509</f>
        <v>6636.14</v>
      </c>
      <c r="D504" s="87">
        <f>D505+D509</f>
        <v>0</v>
      </c>
      <c r="E504" s="87">
        <f>E505+E509</f>
        <v>6636.14</v>
      </c>
    </row>
    <row r="505" spans="1:5" s="7" customFormat="1" ht="14.45" customHeight="1" x14ac:dyDescent="0.25">
      <c r="A505" s="3"/>
      <c r="B505" s="11" t="s">
        <v>57</v>
      </c>
      <c r="C505" s="87">
        <f t="shared" ref="C505:E511" si="104">C506</f>
        <v>6636.14</v>
      </c>
      <c r="D505" s="87">
        <f t="shared" si="104"/>
        <v>0</v>
      </c>
      <c r="E505" s="87">
        <f t="shared" si="104"/>
        <v>6636.14</v>
      </c>
    </row>
    <row r="506" spans="1:5" s="7" customFormat="1" ht="14.45" customHeight="1" x14ac:dyDescent="0.25">
      <c r="A506" s="3">
        <v>4</v>
      </c>
      <c r="B506" s="11" t="s">
        <v>3</v>
      </c>
      <c r="C506" s="87">
        <f t="shared" si="104"/>
        <v>6636.14</v>
      </c>
      <c r="D506" s="87">
        <f t="shared" si="104"/>
        <v>0</v>
      </c>
      <c r="E506" s="87">
        <f t="shared" si="104"/>
        <v>6636.14</v>
      </c>
    </row>
    <row r="507" spans="1:5" s="7" customFormat="1" ht="14.45" customHeight="1" x14ac:dyDescent="0.25">
      <c r="A507" s="3">
        <v>42</v>
      </c>
      <c r="B507" s="11" t="s">
        <v>40</v>
      </c>
      <c r="C507" s="87">
        <f t="shared" si="104"/>
        <v>6636.14</v>
      </c>
      <c r="D507" s="87">
        <f t="shared" si="104"/>
        <v>0</v>
      </c>
      <c r="E507" s="87">
        <f t="shared" si="104"/>
        <v>6636.14</v>
      </c>
    </row>
    <row r="508" spans="1:5" s="150" customFormat="1" ht="14.45" hidden="1" customHeight="1" x14ac:dyDescent="0.25">
      <c r="A508" s="148">
        <v>421</v>
      </c>
      <c r="B508" s="163" t="s">
        <v>302</v>
      </c>
      <c r="C508" s="154">
        <v>6636.14</v>
      </c>
      <c r="D508" s="164">
        <f>E508-C508</f>
        <v>0</v>
      </c>
      <c r="E508" s="154">
        <v>6636.14</v>
      </c>
    </row>
    <row r="509" spans="1:5" s="7" customFormat="1" ht="14.45" customHeight="1" x14ac:dyDescent="0.25">
      <c r="A509" s="3"/>
      <c r="B509" s="11" t="s">
        <v>56</v>
      </c>
      <c r="C509" s="87">
        <f>C510</f>
        <v>0</v>
      </c>
      <c r="D509" s="87">
        <f>D510</f>
        <v>0</v>
      </c>
      <c r="E509" s="87">
        <f t="shared" si="104"/>
        <v>0</v>
      </c>
    </row>
    <row r="510" spans="1:5" s="7" customFormat="1" ht="14.45" customHeight="1" x14ac:dyDescent="0.25">
      <c r="A510" s="3">
        <v>4</v>
      </c>
      <c r="B510" s="11" t="s">
        <v>3</v>
      </c>
      <c r="C510" s="87">
        <f t="shared" si="104"/>
        <v>0</v>
      </c>
      <c r="D510" s="87">
        <f t="shared" si="104"/>
        <v>0</v>
      </c>
      <c r="E510" s="87">
        <f t="shared" si="104"/>
        <v>0</v>
      </c>
    </row>
    <row r="511" spans="1:5" s="7" customFormat="1" ht="14.45" customHeight="1" x14ac:dyDescent="0.25">
      <c r="A511" s="3">
        <v>42</v>
      </c>
      <c r="B511" s="11" t="s">
        <v>40</v>
      </c>
      <c r="C511" s="87">
        <f t="shared" si="104"/>
        <v>0</v>
      </c>
      <c r="D511" s="87">
        <f t="shared" si="104"/>
        <v>0</v>
      </c>
      <c r="E511" s="87">
        <f t="shared" si="104"/>
        <v>0</v>
      </c>
    </row>
    <row r="512" spans="1:5" ht="14.45" hidden="1" customHeight="1" x14ac:dyDescent="0.25">
      <c r="A512" s="148">
        <v>421</v>
      </c>
      <c r="B512" s="163" t="s">
        <v>302</v>
      </c>
      <c r="C512" s="90">
        <v>0</v>
      </c>
      <c r="D512" s="164">
        <f>E512-C512</f>
        <v>0</v>
      </c>
      <c r="E512" s="90">
        <v>0</v>
      </c>
    </row>
    <row r="513" spans="1:5" ht="14.45" customHeight="1" x14ac:dyDescent="0.25">
      <c r="A513" s="148"/>
      <c r="B513" s="163"/>
      <c r="C513" s="196"/>
      <c r="D513" s="164"/>
      <c r="E513" s="90"/>
    </row>
    <row r="514" spans="1:5" s="56" customFormat="1" x14ac:dyDescent="0.25">
      <c r="A514" s="19"/>
      <c r="B514" s="268" t="s">
        <v>179</v>
      </c>
      <c r="C514" s="209">
        <v>90251.51</v>
      </c>
      <c r="D514" s="209">
        <f>D515+D528+D534+D540+D546+D557+D564+D571+D582+D597+D604+D615+D630+D641+D652+D660+D666+D672+D678+D685+D691+D697</f>
        <v>556930.41999999993</v>
      </c>
      <c r="E514" s="209">
        <f>E515+E528+E534+E540+E546+E557+E564+E571+E582+E597+E604+E615+E630+E641+E652+E660+E666+E672+E678+E685+E691+E697</f>
        <v>658463.37</v>
      </c>
    </row>
    <row r="515" spans="1:5" s="56" customFormat="1" x14ac:dyDescent="0.25">
      <c r="A515" s="19"/>
      <c r="B515" s="50" t="s">
        <v>300</v>
      </c>
      <c r="C515" s="119">
        <f t="shared" ref="C515:E515" si="105">C516</f>
        <v>26544.560000000001</v>
      </c>
      <c r="D515" s="119">
        <f t="shared" si="105"/>
        <v>23455.439999999999</v>
      </c>
      <c r="E515" s="119">
        <f t="shared" si="105"/>
        <v>50000</v>
      </c>
    </row>
    <row r="516" spans="1:5" s="150" customFormat="1" ht="14.45" customHeight="1" x14ac:dyDescent="0.25">
      <c r="A516" s="3"/>
      <c r="B516" s="11" t="s">
        <v>163</v>
      </c>
      <c r="C516" s="87">
        <f t="shared" ref="C516:D516" si="106">C517+C522</f>
        <v>26544.560000000001</v>
      </c>
      <c r="D516" s="87">
        <f t="shared" si="106"/>
        <v>23455.439999999999</v>
      </c>
      <c r="E516" s="87">
        <f>E517+E522</f>
        <v>50000</v>
      </c>
    </row>
    <row r="517" spans="1:5" s="7" customFormat="1" x14ac:dyDescent="0.25">
      <c r="A517" s="3"/>
      <c r="B517" s="11" t="s">
        <v>57</v>
      </c>
      <c r="C517" s="87">
        <f t="shared" ref="C517:E519" si="107">C518</f>
        <v>26544.560000000001</v>
      </c>
      <c r="D517" s="87">
        <f t="shared" si="107"/>
        <v>23455.439999999999</v>
      </c>
      <c r="E517" s="87">
        <f t="shared" si="107"/>
        <v>50000</v>
      </c>
    </row>
    <row r="518" spans="1:5" s="7" customFormat="1" x14ac:dyDescent="0.25">
      <c r="A518" s="3">
        <v>4</v>
      </c>
      <c r="B518" s="11" t="s">
        <v>3</v>
      </c>
      <c r="C518" s="87">
        <f t="shared" si="107"/>
        <v>26544.560000000001</v>
      </c>
      <c r="D518" s="87">
        <f t="shared" si="107"/>
        <v>23455.439999999999</v>
      </c>
      <c r="E518" s="87">
        <f t="shared" si="107"/>
        <v>50000</v>
      </c>
    </row>
    <row r="519" spans="1:5" s="7" customFormat="1" x14ac:dyDescent="0.25">
      <c r="A519" s="3">
        <v>42</v>
      </c>
      <c r="B519" s="11" t="s">
        <v>40</v>
      </c>
      <c r="C519" s="87">
        <f t="shared" si="107"/>
        <v>26544.560000000001</v>
      </c>
      <c r="D519" s="87">
        <f t="shared" si="107"/>
        <v>23455.439999999999</v>
      </c>
      <c r="E519" s="87">
        <f t="shared" si="107"/>
        <v>50000</v>
      </c>
    </row>
    <row r="520" spans="1:5" s="150" customFormat="1" hidden="1" x14ac:dyDescent="0.25">
      <c r="A520" s="148">
        <v>421</v>
      </c>
      <c r="B520" s="163" t="s">
        <v>36</v>
      </c>
      <c r="C520" s="154">
        <f>C521</f>
        <v>26544.560000000001</v>
      </c>
      <c r="D520" s="164">
        <f>D521</f>
        <v>23455.439999999999</v>
      </c>
      <c r="E520" s="154">
        <f>E521</f>
        <v>50000</v>
      </c>
    </row>
    <row r="521" spans="1:5" s="150" customFormat="1" ht="14.45" hidden="1" customHeight="1" x14ac:dyDescent="0.25">
      <c r="A521" s="148">
        <v>421394</v>
      </c>
      <c r="B521" s="163" t="s">
        <v>101</v>
      </c>
      <c r="C521" s="154">
        <v>26544.560000000001</v>
      </c>
      <c r="D521" s="164">
        <f>E521-C521</f>
        <v>23455.439999999999</v>
      </c>
      <c r="E521" s="154">
        <v>50000</v>
      </c>
    </row>
    <row r="522" spans="1:5" s="7" customFormat="1" x14ac:dyDescent="0.25">
      <c r="A522" s="3"/>
      <c r="B522" s="11" t="s">
        <v>56</v>
      </c>
      <c r="C522" s="87">
        <f>C523</f>
        <v>0</v>
      </c>
      <c r="D522" s="87">
        <f>D523</f>
        <v>0</v>
      </c>
      <c r="E522" s="87">
        <f t="shared" ref="C522:E524" si="108">E523</f>
        <v>0</v>
      </c>
    </row>
    <row r="523" spans="1:5" s="7" customFormat="1" x14ac:dyDescent="0.25">
      <c r="A523" s="3">
        <v>4</v>
      </c>
      <c r="B523" s="11" t="s">
        <v>3</v>
      </c>
      <c r="C523" s="87">
        <f t="shared" si="108"/>
        <v>0</v>
      </c>
      <c r="D523" s="87">
        <f t="shared" si="108"/>
        <v>0</v>
      </c>
      <c r="E523" s="87">
        <f t="shared" si="108"/>
        <v>0</v>
      </c>
    </row>
    <row r="524" spans="1:5" s="7" customFormat="1" x14ac:dyDescent="0.25">
      <c r="A524" s="3">
        <v>42</v>
      </c>
      <c r="B524" s="11" t="s">
        <v>40</v>
      </c>
      <c r="C524" s="87">
        <f>C525</f>
        <v>0</v>
      </c>
      <c r="D524" s="87">
        <f>D525</f>
        <v>0</v>
      </c>
      <c r="E524" s="87">
        <f t="shared" si="108"/>
        <v>0</v>
      </c>
    </row>
    <row r="525" spans="1:5" s="150" customFormat="1" hidden="1" x14ac:dyDescent="0.25">
      <c r="A525" s="148">
        <v>421</v>
      </c>
      <c r="B525" s="163" t="s">
        <v>36</v>
      </c>
      <c r="C525" s="154">
        <f>C526</f>
        <v>0</v>
      </c>
      <c r="D525" s="164">
        <f>D526</f>
        <v>0</v>
      </c>
      <c r="E525" s="154">
        <f>E526</f>
        <v>0</v>
      </c>
    </row>
    <row r="526" spans="1:5" s="150" customFormat="1" ht="14.45" hidden="1" customHeight="1" x14ac:dyDescent="0.25">
      <c r="A526" s="148">
        <v>421394</v>
      </c>
      <c r="B526" s="163" t="s">
        <v>101</v>
      </c>
      <c r="C526" s="154">
        <v>0</v>
      </c>
      <c r="D526" s="164">
        <f>E526-C526</f>
        <v>0</v>
      </c>
      <c r="E526" s="154">
        <v>0</v>
      </c>
    </row>
    <row r="527" spans="1:5" ht="14.45" customHeight="1" x14ac:dyDescent="0.25">
      <c r="A527" s="148"/>
      <c r="B527" s="163"/>
      <c r="C527" s="196"/>
      <c r="D527" s="180"/>
      <c r="E527" s="90"/>
    </row>
    <row r="528" spans="1:5" s="56" customFormat="1" ht="14.45" customHeight="1" x14ac:dyDescent="0.25">
      <c r="A528" s="19"/>
      <c r="B528" s="50" t="s">
        <v>459</v>
      </c>
      <c r="C528" s="119">
        <f t="shared" ref="C528:E531" si="109">C529</f>
        <v>0</v>
      </c>
      <c r="D528" s="119">
        <f t="shared" si="109"/>
        <v>0</v>
      </c>
      <c r="E528" s="119">
        <f t="shared" si="109"/>
        <v>0</v>
      </c>
    </row>
    <row r="529" spans="1:5" s="7" customFormat="1" ht="14.45" customHeight="1" x14ac:dyDescent="0.25">
      <c r="A529" s="3"/>
      <c r="B529" s="11" t="s">
        <v>57</v>
      </c>
      <c r="C529" s="87">
        <f t="shared" si="109"/>
        <v>0</v>
      </c>
      <c r="D529" s="87">
        <f t="shared" si="109"/>
        <v>0</v>
      </c>
      <c r="E529" s="87">
        <f t="shared" si="109"/>
        <v>0</v>
      </c>
    </row>
    <row r="530" spans="1:5" s="7" customFormat="1" ht="14.45" customHeight="1" x14ac:dyDescent="0.25">
      <c r="A530" s="3">
        <v>4</v>
      </c>
      <c r="B530" s="11" t="s">
        <v>3</v>
      </c>
      <c r="C530" s="87">
        <f t="shared" si="109"/>
        <v>0</v>
      </c>
      <c r="D530" s="87">
        <f t="shared" si="109"/>
        <v>0</v>
      </c>
      <c r="E530" s="87">
        <f t="shared" si="109"/>
        <v>0</v>
      </c>
    </row>
    <row r="531" spans="1:5" s="7" customFormat="1" ht="14.45" customHeight="1" x14ac:dyDescent="0.25">
      <c r="A531" s="3">
        <v>42</v>
      </c>
      <c r="B531" s="11" t="s">
        <v>40</v>
      </c>
      <c r="C531" s="87">
        <f t="shared" si="109"/>
        <v>0</v>
      </c>
      <c r="D531" s="87">
        <f t="shared" si="109"/>
        <v>0</v>
      </c>
      <c r="E531" s="87">
        <f t="shared" si="109"/>
        <v>0</v>
      </c>
    </row>
    <row r="532" spans="1:5" s="150" customFormat="1" hidden="1" x14ac:dyDescent="0.25">
      <c r="A532" s="148">
        <v>426</v>
      </c>
      <c r="B532" s="163" t="s">
        <v>305</v>
      </c>
      <c r="C532" s="154">
        <v>0</v>
      </c>
      <c r="D532" s="154">
        <f>E532-C532</f>
        <v>0</v>
      </c>
      <c r="E532" s="154">
        <v>0</v>
      </c>
    </row>
    <row r="533" spans="1:5" x14ac:dyDescent="0.25">
      <c r="A533" s="3"/>
      <c r="B533" s="11"/>
      <c r="C533" s="197"/>
      <c r="D533" s="164"/>
      <c r="E533" s="154"/>
    </row>
    <row r="534" spans="1:5" s="56" customFormat="1" x14ac:dyDescent="0.25">
      <c r="A534" s="19"/>
      <c r="B534" s="50" t="s">
        <v>306</v>
      </c>
      <c r="C534" s="119">
        <f t="shared" ref="C534:E537" si="110">C535</f>
        <v>0</v>
      </c>
      <c r="D534" s="119">
        <f t="shared" si="110"/>
        <v>0</v>
      </c>
      <c r="E534" s="119">
        <f t="shared" si="110"/>
        <v>0</v>
      </c>
    </row>
    <row r="535" spans="1:5" s="7" customFormat="1" x14ac:dyDescent="0.25">
      <c r="A535" s="3"/>
      <c r="B535" s="11" t="s">
        <v>58</v>
      </c>
      <c r="C535" s="87">
        <f t="shared" si="110"/>
        <v>0</v>
      </c>
      <c r="D535" s="87">
        <f t="shared" si="110"/>
        <v>0</v>
      </c>
      <c r="E535" s="87">
        <f t="shared" si="110"/>
        <v>0</v>
      </c>
    </row>
    <row r="536" spans="1:5" s="7" customFormat="1" x14ac:dyDescent="0.25">
      <c r="A536" s="3">
        <v>4</v>
      </c>
      <c r="B536" s="11" t="s">
        <v>3</v>
      </c>
      <c r="C536" s="87">
        <f t="shared" si="110"/>
        <v>0</v>
      </c>
      <c r="D536" s="87">
        <f t="shared" si="110"/>
        <v>0</v>
      </c>
      <c r="E536" s="87">
        <f t="shared" si="110"/>
        <v>0</v>
      </c>
    </row>
    <row r="537" spans="1:5" s="7" customFormat="1" x14ac:dyDescent="0.25">
      <c r="A537" s="3">
        <v>42</v>
      </c>
      <c r="B537" s="11" t="s">
        <v>40</v>
      </c>
      <c r="C537" s="87">
        <f t="shared" si="110"/>
        <v>0</v>
      </c>
      <c r="D537" s="87">
        <f t="shared" si="110"/>
        <v>0</v>
      </c>
      <c r="E537" s="87">
        <f t="shared" si="110"/>
        <v>0</v>
      </c>
    </row>
    <row r="538" spans="1:5" s="150" customFormat="1" hidden="1" x14ac:dyDescent="0.25">
      <c r="A538" s="148">
        <v>421</v>
      </c>
      <c r="B538" s="163" t="s">
        <v>36</v>
      </c>
      <c r="C538" s="154">
        <v>0</v>
      </c>
      <c r="D538" s="154">
        <f>E538-C538</f>
        <v>0</v>
      </c>
      <c r="E538" s="154">
        <v>0</v>
      </c>
    </row>
    <row r="539" spans="1:5" x14ac:dyDescent="0.25">
      <c r="A539" s="3"/>
      <c r="B539" s="11"/>
      <c r="C539" s="196"/>
      <c r="D539" s="196"/>
      <c r="E539" s="90"/>
    </row>
    <row r="540" spans="1:5" s="56" customFormat="1" x14ac:dyDescent="0.25">
      <c r="A540" s="19"/>
      <c r="B540" s="50" t="s">
        <v>307</v>
      </c>
      <c r="C540" s="119">
        <f t="shared" ref="C540:E543" si="111">C541</f>
        <v>0</v>
      </c>
      <c r="D540" s="119">
        <f t="shared" si="111"/>
        <v>0</v>
      </c>
      <c r="E540" s="119">
        <f t="shared" si="111"/>
        <v>0</v>
      </c>
    </row>
    <row r="541" spans="1:5" s="7" customFormat="1" x14ac:dyDescent="0.25">
      <c r="A541" s="3"/>
      <c r="B541" s="11" t="s">
        <v>57</v>
      </c>
      <c r="C541" s="87">
        <f t="shared" si="111"/>
        <v>0</v>
      </c>
      <c r="D541" s="87">
        <f t="shared" si="111"/>
        <v>0</v>
      </c>
      <c r="E541" s="87">
        <f t="shared" si="111"/>
        <v>0</v>
      </c>
    </row>
    <row r="542" spans="1:5" s="7" customFormat="1" x14ac:dyDescent="0.25">
      <c r="A542" s="3">
        <v>4</v>
      </c>
      <c r="B542" s="11" t="s">
        <v>3</v>
      </c>
      <c r="C542" s="87">
        <f t="shared" si="111"/>
        <v>0</v>
      </c>
      <c r="D542" s="87">
        <f t="shared" si="111"/>
        <v>0</v>
      </c>
      <c r="E542" s="87">
        <f t="shared" si="111"/>
        <v>0</v>
      </c>
    </row>
    <row r="543" spans="1:5" s="7" customFormat="1" x14ac:dyDescent="0.25">
      <c r="A543" s="3">
        <v>42</v>
      </c>
      <c r="B543" s="11" t="s">
        <v>40</v>
      </c>
      <c r="C543" s="87">
        <f t="shared" si="111"/>
        <v>0</v>
      </c>
      <c r="D543" s="87">
        <f t="shared" si="111"/>
        <v>0</v>
      </c>
      <c r="E543" s="87">
        <f t="shared" si="111"/>
        <v>0</v>
      </c>
    </row>
    <row r="544" spans="1:5" s="150" customFormat="1" hidden="1" x14ac:dyDescent="0.25">
      <c r="A544" s="148">
        <v>421</v>
      </c>
      <c r="B544" s="163" t="s">
        <v>36</v>
      </c>
      <c r="C544" s="154">
        <v>0</v>
      </c>
      <c r="D544" s="154">
        <f>E544-C544</f>
        <v>0</v>
      </c>
      <c r="E544" s="154">
        <v>0</v>
      </c>
    </row>
    <row r="545" spans="1:5" x14ac:dyDescent="0.25">
      <c r="A545" s="3"/>
      <c r="B545" s="11"/>
      <c r="C545" s="197"/>
      <c r="D545" s="164"/>
      <c r="E545" s="154"/>
    </row>
    <row r="546" spans="1:5" s="56" customFormat="1" x14ac:dyDescent="0.25">
      <c r="A546" s="19"/>
      <c r="B546" s="50" t="s">
        <v>220</v>
      </c>
      <c r="C546" s="119">
        <f t="shared" ref="C546:E550" si="112">C547</f>
        <v>0</v>
      </c>
      <c r="D546" s="119">
        <f t="shared" si="112"/>
        <v>0</v>
      </c>
      <c r="E546" s="119">
        <f t="shared" si="112"/>
        <v>0</v>
      </c>
    </row>
    <row r="547" spans="1:5" s="7" customFormat="1" x14ac:dyDescent="0.25">
      <c r="A547" s="3"/>
      <c r="B547" s="11" t="s">
        <v>163</v>
      </c>
      <c r="C547" s="87">
        <f t="shared" ref="C547:D547" si="113">C548+C552</f>
        <v>0</v>
      </c>
      <c r="D547" s="87">
        <f t="shared" si="113"/>
        <v>0</v>
      </c>
      <c r="E547" s="87">
        <f t="shared" ref="E547" si="114">E548+E552</f>
        <v>0</v>
      </c>
    </row>
    <row r="548" spans="1:5" s="7" customFormat="1" x14ac:dyDescent="0.25">
      <c r="A548" s="3"/>
      <c r="B548" s="11" t="s">
        <v>57</v>
      </c>
      <c r="C548" s="87">
        <f t="shared" si="112"/>
        <v>0</v>
      </c>
      <c r="D548" s="87">
        <f t="shared" si="112"/>
        <v>0</v>
      </c>
      <c r="E548" s="87">
        <f t="shared" si="112"/>
        <v>0</v>
      </c>
    </row>
    <row r="549" spans="1:5" s="7" customFormat="1" x14ac:dyDescent="0.25">
      <c r="A549" s="3">
        <v>4</v>
      </c>
      <c r="B549" s="11" t="s">
        <v>3</v>
      </c>
      <c r="C549" s="87">
        <f t="shared" si="112"/>
        <v>0</v>
      </c>
      <c r="D549" s="87">
        <f t="shared" si="112"/>
        <v>0</v>
      </c>
      <c r="E549" s="87">
        <f t="shared" si="112"/>
        <v>0</v>
      </c>
    </row>
    <row r="550" spans="1:5" s="7" customFormat="1" x14ac:dyDescent="0.25">
      <c r="A550" s="3">
        <v>42</v>
      </c>
      <c r="B550" s="11" t="s">
        <v>40</v>
      </c>
      <c r="C550" s="87">
        <f t="shared" si="112"/>
        <v>0</v>
      </c>
      <c r="D550" s="87">
        <f t="shared" si="112"/>
        <v>0</v>
      </c>
      <c r="E550" s="87">
        <f t="shared" si="112"/>
        <v>0</v>
      </c>
    </row>
    <row r="551" spans="1:5" hidden="1" x14ac:dyDescent="0.25">
      <c r="A551" s="148">
        <v>421</v>
      </c>
      <c r="B551" s="204" t="s">
        <v>282</v>
      </c>
      <c r="C551" s="90">
        <v>0</v>
      </c>
      <c r="D551" s="180">
        <f>E551-C551</f>
        <v>0</v>
      </c>
      <c r="E551" s="90">
        <v>0</v>
      </c>
    </row>
    <row r="552" spans="1:5" s="7" customFormat="1" x14ac:dyDescent="0.25">
      <c r="A552" s="3"/>
      <c r="B552" s="11" t="s">
        <v>56</v>
      </c>
      <c r="C552" s="87">
        <f t="shared" ref="C552:E554" si="115">C553</f>
        <v>0</v>
      </c>
      <c r="D552" s="87">
        <f t="shared" si="115"/>
        <v>0</v>
      </c>
      <c r="E552" s="87">
        <f t="shared" si="115"/>
        <v>0</v>
      </c>
    </row>
    <row r="553" spans="1:5" s="7" customFormat="1" x14ac:dyDescent="0.25">
      <c r="A553" s="3">
        <v>4</v>
      </c>
      <c r="B553" s="11" t="s">
        <v>3</v>
      </c>
      <c r="C553" s="87">
        <f t="shared" si="115"/>
        <v>0</v>
      </c>
      <c r="D553" s="87">
        <f t="shared" si="115"/>
        <v>0</v>
      </c>
      <c r="E553" s="87">
        <f t="shared" si="115"/>
        <v>0</v>
      </c>
    </row>
    <row r="554" spans="1:5" s="7" customFormat="1" x14ac:dyDescent="0.25">
      <c r="A554" s="3">
        <v>42</v>
      </c>
      <c r="B554" s="11" t="s">
        <v>40</v>
      </c>
      <c r="C554" s="87">
        <f t="shared" si="115"/>
        <v>0</v>
      </c>
      <c r="D554" s="87">
        <f t="shared" si="115"/>
        <v>0</v>
      </c>
      <c r="E554" s="87">
        <f t="shared" si="115"/>
        <v>0</v>
      </c>
    </row>
    <row r="555" spans="1:5" hidden="1" x14ac:dyDescent="0.25">
      <c r="A555" s="148">
        <v>421</v>
      </c>
      <c r="B555" s="204" t="s">
        <v>282</v>
      </c>
      <c r="C555" s="90">
        <v>0</v>
      </c>
      <c r="D555" s="180">
        <f>E555-C555</f>
        <v>0</v>
      </c>
      <c r="E555" s="90">
        <v>0</v>
      </c>
    </row>
    <row r="556" spans="1:5" x14ac:dyDescent="0.25">
      <c r="A556" s="148"/>
      <c r="B556" s="163"/>
      <c r="C556" s="197"/>
      <c r="D556" s="164"/>
      <c r="E556" s="154"/>
    </row>
    <row r="557" spans="1:5" s="56" customFormat="1" x14ac:dyDescent="0.25">
      <c r="A557" s="19"/>
      <c r="B557" s="50" t="s">
        <v>417</v>
      </c>
      <c r="C557" s="119">
        <f t="shared" ref="C557:E561" si="116">C558</f>
        <v>0</v>
      </c>
      <c r="D557" s="119">
        <f t="shared" si="116"/>
        <v>0</v>
      </c>
      <c r="E557" s="119">
        <f t="shared" si="116"/>
        <v>0</v>
      </c>
    </row>
    <row r="558" spans="1:5" s="7" customFormat="1" x14ac:dyDescent="0.25">
      <c r="A558" s="3"/>
      <c r="B558" s="11" t="s">
        <v>163</v>
      </c>
      <c r="C558" s="92">
        <f t="shared" si="116"/>
        <v>0</v>
      </c>
      <c r="D558" s="92">
        <f t="shared" si="116"/>
        <v>0</v>
      </c>
      <c r="E558" s="87">
        <f t="shared" si="116"/>
        <v>0</v>
      </c>
    </row>
    <row r="559" spans="1:5" s="7" customFormat="1" x14ac:dyDescent="0.25">
      <c r="A559" s="3"/>
      <c r="B559" s="11" t="s">
        <v>57</v>
      </c>
      <c r="C559" s="92">
        <f t="shared" si="116"/>
        <v>0</v>
      </c>
      <c r="D559" s="92">
        <f t="shared" si="116"/>
        <v>0</v>
      </c>
      <c r="E559" s="87">
        <f t="shared" si="116"/>
        <v>0</v>
      </c>
    </row>
    <row r="560" spans="1:5" s="7" customFormat="1" x14ac:dyDescent="0.25">
      <c r="A560" s="3">
        <v>4</v>
      </c>
      <c r="B560" s="11" t="s">
        <v>3</v>
      </c>
      <c r="C560" s="92">
        <f t="shared" si="116"/>
        <v>0</v>
      </c>
      <c r="D560" s="92">
        <f t="shared" si="116"/>
        <v>0</v>
      </c>
      <c r="E560" s="87">
        <f t="shared" si="116"/>
        <v>0</v>
      </c>
    </row>
    <row r="561" spans="1:5" s="7" customFormat="1" x14ac:dyDescent="0.25">
      <c r="A561" s="3">
        <v>42</v>
      </c>
      <c r="B561" s="11" t="s">
        <v>40</v>
      </c>
      <c r="C561" s="92">
        <f t="shared" si="116"/>
        <v>0</v>
      </c>
      <c r="D561" s="92">
        <f t="shared" si="116"/>
        <v>0</v>
      </c>
      <c r="E561" s="87">
        <f t="shared" si="116"/>
        <v>0</v>
      </c>
    </row>
    <row r="562" spans="1:5" hidden="1" x14ac:dyDescent="0.25">
      <c r="A562" s="148">
        <v>421</v>
      </c>
      <c r="B562" s="163" t="s">
        <v>101</v>
      </c>
      <c r="C562" s="197">
        <v>0</v>
      </c>
      <c r="D562" s="164">
        <f>E562-C562</f>
        <v>0</v>
      </c>
      <c r="E562" s="154">
        <v>0</v>
      </c>
    </row>
    <row r="563" spans="1:5" x14ac:dyDescent="0.25">
      <c r="A563" s="148"/>
      <c r="B563" s="163"/>
      <c r="C563" s="197"/>
      <c r="D563" s="164"/>
      <c r="E563" s="154"/>
    </row>
    <row r="564" spans="1:5" s="56" customFormat="1" x14ac:dyDescent="0.25">
      <c r="A564" s="19"/>
      <c r="B564" s="50" t="s">
        <v>325</v>
      </c>
      <c r="C564" s="119">
        <f t="shared" ref="C564:E568" si="117">C565</f>
        <v>0</v>
      </c>
      <c r="D564" s="119">
        <f t="shared" si="117"/>
        <v>0</v>
      </c>
      <c r="E564" s="119">
        <f t="shared" si="117"/>
        <v>0</v>
      </c>
    </row>
    <row r="565" spans="1:5" s="7" customFormat="1" x14ac:dyDescent="0.25">
      <c r="A565" s="3"/>
      <c r="B565" s="11" t="s">
        <v>163</v>
      </c>
      <c r="C565" s="92">
        <f t="shared" si="117"/>
        <v>0</v>
      </c>
      <c r="D565" s="92">
        <f t="shared" si="117"/>
        <v>0</v>
      </c>
      <c r="E565" s="87">
        <f t="shared" si="117"/>
        <v>0</v>
      </c>
    </row>
    <row r="566" spans="1:5" s="7" customFormat="1" x14ac:dyDescent="0.25">
      <c r="A566" s="3"/>
      <c r="B566" s="11" t="s">
        <v>57</v>
      </c>
      <c r="C566" s="92">
        <f t="shared" si="117"/>
        <v>0</v>
      </c>
      <c r="D566" s="92">
        <f t="shared" si="117"/>
        <v>0</v>
      </c>
      <c r="E566" s="87">
        <f t="shared" si="117"/>
        <v>0</v>
      </c>
    </row>
    <row r="567" spans="1:5" s="7" customFormat="1" x14ac:dyDescent="0.25">
      <c r="A567" s="3">
        <v>4</v>
      </c>
      <c r="B567" s="11" t="s">
        <v>3</v>
      </c>
      <c r="C567" s="92">
        <f t="shared" si="117"/>
        <v>0</v>
      </c>
      <c r="D567" s="92">
        <f t="shared" si="117"/>
        <v>0</v>
      </c>
      <c r="E567" s="87">
        <f t="shared" si="117"/>
        <v>0</v>
      </c>
    </row>
    <row r="568" spans="1:5" s="7" customFormat="1" x14ac:dyDescent="0.25">
      <c r="A568" s="3">
        <v>42</v>
      </c>
      <c r="B568" s="11" t="s">
        <v>40</v>
      </c>
      <c r="C568" s="92">
        <f t="shared" si="117"/>
        <v>0</v>
      </c>
      <c r="D568" s="92">
        <f t="shared" si="117"/>
        <v>0</v>
      </c>
      <c r="E568" s="87">
        <f t="shared" si="117"/>
        <v>0</v>
      </c>
    </row>
    <row r="569" spans="1:5" hidden="1" x14ac:dyDescent="0.25">
      <c r="A569" s="148">
        <v>421</v>
      </c>
      <c r="B569" s="163" t="s">
        <v>101</v>
      </c>
      <c r="C569" s="197">
        <v>0</v>
      </c>
      <c r="D569" s="164">
        <f>E569-C569</f>
        <v>0</v>
      </c>
      <c r="E569" s="154">
        <v>0</v>
      </c>
    </row>
    <row r="570" spans="1:5" x14ac:dyDescent="0.25">
      <c r="A570" s="148"/>
      <c r="B570" s="163"/>
      <c r="C570" s="197"/>
      <c r="D570" s="164"/>
      <c r="E570" s="154"/>
    </row>
    <row r="571" spans="1:5" s="56" customFormat="1" x14ac:dyDescent="0.25">
      <c r="A571" s="19"/>
      <c r="B571" s="50" t="s">
        <v>346</v>
      </c>
      <c r="C571" s="119">
        <f>C572</f>
        <v>0</v>
      </c>
      <c r="D571" s="119">
        <f>D572</f>
        <v>0</v>
      </c>
      <c r="E571" s="119">
        <f>E572</f>
        <v>0</v>
      </c>
    </row>
    <row r="572" spans="1:5" s="7" customFormat="1" x14ac:dyDescent="0.25">
      <c r="A572" s="3"/>
      <c r="B572" s="11" t="s">
        <v>163</v>
      </c>
      <c r="C572" s="92">
        <f>C573+C577</f>
        <v>0</v>
      </c>
      <c r="D572" s="92">
        <f>D573+D577</f>
        <v>0</v>
      </c>
      <c r="E572" s="87">
        <f>E573+E577</f>
        <v>0</v>
      </c>
    </row>
    <row r="573" spans="1:5" s="7" customFormat="1" x14ac:dyDescent="0.25">
      <c r="A573" s="3"/>
      <c r="B573" s="11" t="s">
        <v>57</v>
      </c>
      <c r="C573" s="92">
        <f t="shared" ref="C573:E575" si="118">C574</f>
        <v>0</v>
      </c>
      <c r="D573" s="92">
        <f t="shared" si="118"/>
        <v>0</v>
      </c>
      <c r="E573" s="87">
        <f t="shared" si="118"/>
        <v>0</v>
      </c>
    </row>
    <row r="574" spans="1:5" s="7" customFormat="1" x14ac:dyDescent="0.25">
      <c r="A574" s="3">
        <v>4</v>
      </c>
      <c r="B574" s="11" t="s">
        <v>3</v>
      </c>
      <c r="C574" s="92">
        <f t="shared" si="118"/>
        <v>0</v>
      </c>
      <c r="D574" s="92">
        <f t="shared" si="118"/>
        <v>0</v>
      </c>
      <c r="E574" s="87">
        <f t="shared" si="118"/>
        <v>0</v>
      </c>
    </row>
    <row r="575" spans="1:5" s="7" customFormat="1" x14ac:dyDescent="0.25">
      <c r="A575" s="3">
        <v>42</v>
      </c>
      <c r="B575" s="11" t="s">
        <v>40</v>
      </c>
      <c r="C575" s="92">
        <f t="shared" si="118"/>
        <v>0</v>
      </c>
      <c r="D575" s="92">
        <f t="shared" si="118"/>
        <v>0</v>
      </c>
      <c r="E575" s="87">
        <f t="shared" si="118"/>
        <v>0</v>
      </c>
    </row>
    <row r="576" spans="1:5" hidden="1" x14ac:dyDescent="0.25">
      <c r="A576" s="148">
        <v>421</v>
      </c>
      <c r="B576" s="163" t="s">
        <v>101</v>
      </c>
      <c r="C576" s="197">
        <v>0</v>
      </c>
      <c r="D576" s="164">
        <f>E576-C576</f>
        <v>0</v>
      </c>
      <c r="E576" s="154">
        <v>0</v>
      </c>
    </row>
    <row r="577" spans="1:5" s="7" customFormat="1" x14ac:dyDescent="0.25">
      <c r="A577" s="3"/>
      <c r="B577" s="11" t="s">
        <v>56</v>
      </c>
      <c r="C577" s="92">
        <f t="shared" ref="C577:E578" si="119">C578</f>
        <v>0</v>
      </c>
      <c r="D577" s="92">
        <f t="shared" si="119"/>
        <v>0</v>
      </c>
      <c r="E577" s="87">
        <f t="shared" si="119"/>
        <v>0</v>
      </c>
    </row>
    <row r="578" spans="1:5" s="7" customFormat="1" x14ac:dyDescent="0.25">
      <c r="A578" s="3">
        <v>4</v>
      </c>
      <c r="B578" s="11" t="s">
        <v>3</v>
      </c>
      <c r="C578" s="92">
        <f t="shared" si="119"/>
        <v>0</v>
      </c>
      <c r="D578" s="92">
        <f t="shared" si="119"/>
        <v>0</v>
      </c>
      <c r="E578" s="87">
        <f t="shared" si="119"/>
        <v>0</v>
      </c>
    </row>
    <row r="579" spans="1:5" s="7" customFormat="1" x14ac:dyDescent="0.25">
      <c r="A579" s="3">
        <v>42</v>
      </c>
      <c r="B579" s="11" t="s">
        <v>40</v>
      </c>
      <c r="C579" s="92">
        <f>C580</f>
        <v>0</v>
      </c>
      <c r="D579" s="92">
        <f>D580</f>
        <v>0</v>
      </c>
      <c r="E579" s="87">
        <f>E580</f>
        <v>0</v>
      </c>
    </row>
    <row r="580" spans="1:5" hidden="1" x14ac:dyDescent="0.25">
      <c r="A580" s="148">
        <v>421</v>
      </c>
      <c r="B580" s="163" t="s">
        <v>101</v>
      </c>
      <c r="C580" s="197">
        <v>0</v>
      </c>
      <c r="D580" s="164">
        <f>E580-C580</f>
        <v>0</v>
      </c>
      <c r="E580" s="154">
        <v>0</v>
      </c>
    </row>
    <row r="581" spans="1:5" x14ac:dyDescent="0.25">
      <c r="A581" s="148"/>
      <c r="B581" s="163"/>
      <c r="C581" s="197"/>
      <c r="D581" s="99"/>
      <c r="E581" s="154"/>
    </row>
    <row r="582" spans="1:5" s="56" customFormat="1" x14ac:dyDescent="0.25">
      <c r="A582" s="19"/>
      <c r="B582" s="50" t="s">
        <v>456</v>
      </c>
      <c r="C582" s="93">
        <f>C583</f>
        <v>0</v>
      </c>
      <c r="D582" s="93">
        <f>E582-C582</f>
        <v>0</v>
      </c>
      <c r="E582" s="119">
        <f>E583</f>
        <v>0</v>
      </c>
    </row>
    <row r="583" spans="1:5" s="7" customFormat="1" x14ac:dyDescent="0.25">
      <c r="A583" s="3"/>
      <c r="B583" s="11" t="s">
        <v>162</v>
      </c>
      <c r="C583" s="92">
        <f>C584+C588+C592</f>
        <v>0</v>
      </c>
      <c r="D583" s="92">
        <f>D584+D588+D592</f>
        <v>0</v>
      </c>
      <c r="E583" s="87">
        <f>E584+E588+E592</f>
        <v>0</v>
      </c>
    </row>
    <row r="584" spans="1:5" s="7" customFormat="1" x14ac:dyDescent="0.25">
      <c r="A584" s="3"/>
      <c r="B584" s="11" t="s">
        <v>57</v>
      </c>
      <c r="C584" s="92">
        <f t="shared" ref="C584:E585" si="120">C585</f>
        <v>0</v>
      </c>
      <c r="D584" s="92">
        <f t="shared" si="120"/>
        <v>0</v>
      </c>
      <c r="E584" s="87">
        <f t="shared" si="120"/>
        <v>0</v>
      </c>
    </row>
    <row r="585" spans="1:5" s="7" customFormat="1" x14ac:dyDescent="0.25">
      <c r="A585" s="3">
        <v>4</v>
      </c>
      <c r="B585" s="11" t="s">
        <v>3</v>
      </c>
      <c r="C585" s="92">
        <f t="shared" si="120"/>
        <v>0</v>
      </c>
      <c r="D585" s="92">
        <f t="shared" si="120"/>
        <v>0</v>
      </c>
      <c r="E585" s="87">
        <f t="shared" si="120"/>
        <v>0</v>
      </c>
    </row>
    <row r="586" spans="1:5" s="7" customFormat="1" x14ac:dyDescent="0.25">
      <c r="A586" s="3">
        <v>42</v>
      </c>
      <c r="B586" s="11" t="s">
        <v>40</v>
      </c>
      <c r="C586" s="92">
        <f>C587</f>
        <v>0</v>
      </c>
      <c r="D586" s="92">
        <f>D587</f>
        <v>0</v>
      </c>
      <c r="E586" s="87">
        <f>E587</f>
        <v>0</v>
      </c>
    </row>
    <row r="587" spans="1:5" hidden="1" x14ac:dyDescent="0.25">
      <c r="A587" s="148">
        <v>421</v>
      </c>
      <c r="B587" s="163" t="s">
        <v>158</v>
      </c>
      <c r="C587" s="197">
        <v>0</v>
      </c>
      <c r="D587" s="164">
        <f>E587-C587</f>
        <v>0</v>
      </c>
      <c r="E587" s="154">
        <v>0</v>
      </c>
    </row>
    <row r="588" spans="1:5" s="7" customFormat="1" x14ac:dyDescent="0.25">
      <c r="A588" s="3"/>
      <c r="B588" s="11" t="s">
        <v>56</v>
      </c>
      <c r="C588" s="87">
        <f t="shared" ref="C588:E590" si="121">C589</f>
        <v>0</v>
      </c>
      <c r="D588" s="87">
        <f t="shared" si="121"/>
        <v>0</v>
      </c>
      <c r="E588" s="87">
        <f t="shared" si="121"/>
        <v>0</v>
      </c>
    </row>
    <row r="589" spans="1:5" s="7" customFormat="1" x14ac:dyDescent="0.25">
      <c r="A589" s="3">
        <v>4</v>
      </c>
      <c r="B589" s="11" t="s">
        <v>3</v>
      </c>
      <c r="C589" s="87">
        <f t="shared" si="121"/>
        <v>0</v>
      </c>
      <c r="D589" s="87">
        <f t="shared" si="121"/>
        <v>0</v>
      </c>
      <c r="E589" s="87">
        <f t="shared" si="121"/>
        <v>0</v>
      </c>
    </row>
    <row r="590" spans="1:5" s="7" customFormat="1" x14ac:dyDescent="0.25">
      <c r="A590" s="3">
        <v>42</v>
      </c>
      <c r="B590" s="11" t="s">
        <v>40</v>
      </c>
      <c r="C590" s="87">
        <f t="shared" si="121"/>
        <v>0</v>
      </c>
      <c r="D590" s="87">
        <f t="shared" si="121"/>
        <v>0</v>
      </c>
      <c r="E590" s="87">
        <f t="shared" si="121"/>
        <v>0</v>
      </c>
    </row>
    <row r="591" spans="1:5" hidden="1" x14ac:dyDescent="0.25">
      <c r="A591" s="148">
        <v>421</v>
      </c>
      <c r="B591" s="163" t="s">
        <v>158</v>
      </c>
      <c r="C591" s="90">
        <v>0</v>
      </c>
      <c r="D591" s="180">
        <f>E591-C591</f>
        <v>0</v>
      </c>
      <c r="E591" s="90">
        <v>0</v>
      </c>
    </row>
    <row r="592" spans="1:5" s="7" customFormat="1" x14ac:dyDescent="0.25">
      <c r="A592" s="3"/>
      <c r="B592" s="11" t="s">
        <v>259</v>
      </c>
      <c r="C592" s="87">
        <f>C593</f>
        <v>0</v>
      </c>
      <c r="D592" s="87">
        <f>D593</f>
        <v>0</v>
      </c>
      <c r="E592" s="87">
        <f t="shared" ref="C592:E594" si="122">E593</f>
        <v>0</v>
      </c>
    </row>
    <row r="593" spans="1:5" s="7" customFormat="1" x14ac:dyDescent="0.25">
      <c r="A593" s="3">
        <v>4</v>
      </c>
      <c r="B593" s="11" t="s">
        <v>3</v>
      </c>
      <c r="C593" s="87">
        <f t="shared" si="122"/>
        <v>0</v>
      </c>
      <c r="D593" s="87">
        <f t="shared" si="122"/>
        <v>0</v>
      </c>
      <c r="E593" s="87">
        <f t="shared" si="122"/>
        <v>0</v>
      </c>
    </row>
    <row r="594" spans="1:5" s="7" customFormat="1" x14ac:dyDescent="0.25">
      <c r="A594" s="3">
        <v>42</v>
      </c>
      <c r="B594" s="11" t="s">
        <v>40</v>
      </c>
      <c r="C594" s="87">
        <f t="shared" si="122"/>
        <v>0</v>
      </c>
      <c r="D594" s="87">
        <f t="shared" si="122"/>
        <v>0</v>
      </c>
      <c r="E594" s="87">
        <f t="shared" si="122"/>
        <v>0</v>
      </c>
    </row>
    <row r="595" spans="1:5" hidden="1" x14ac:dyDescent="0.25">
      <c r="A595" s="148">
        <v>421</v>
      </c>
      <c r="B595" s="163" t="s">
        <v>158</v>
      </c>
      <c r="C595" s="90">
        <v>0</v>
      </c>
      <c r="D595" s="180">
        <f>E595-C595</f>
        <v>0</v>
      </c>
      <c r="E595" s="90">
        <v>0</v>
      </c>
    </row>
    <row r="596" spans="1:5" x14ac:dyDescent="0.25">
      <c r="A596" s="148"/>
      <c r="B596" s="163"/>
      <c r="C596" s="196"/>
      <c r="D596" s="180"/>
      <c r="E596" s="90"/>
    </row>
    <row r="597" spans="1:5" s="56" customFormat="1" x14ac:dyDescent="0.25">
      <c r="A597" s="19"/>
      <c r="B597" s="50" t="s">
        <v>457</v>
      </c>
      <c r="C597" s="93">
        <f t="shared" ref="C597:E601" si="123">C598</f>
        <v>0</v>
      </c>
      <c r="D597" s="93">
        <f t="shared" si="123"/>
        <v>0</v>
      </c>
      <c r="E597" s="119">
        <f t="shared" si="123"/>
        <v>0</v>
      </c>
    </row>
    <row r="598" spans="1:5" s="7" customFormat="1" x14ac:dyDescent="0.25">
      <c r="A598" s="3"/>
      <c r="B598" s="11" t="s">
        <v>163</v>
      </c>
      <c r="C598" s="92">
        <f t="shared" si="123"/>
        <v>0</v>
      </c>
      <c r="D598" s="92">
        <f t="shared" si="123"/>
        <v>0</v>
      </c>
      <c r="E598" s="87">
        <f t="shared" si="123"/>
        <v>0</v>
      </c>
    </row>
    <row r="599" spans="1:5" s="7" customFormat="1" x14ac:dyDescent="0.25">
      <c r="A599" s="3"/>
      <c r="B599" s="11" t="s">
        <v>57</v>
      </c>
      <c r="C599" s="92">
        <f t="shared" si="123"/>
        <v>0</v>
      </c>
      <c r="D599" s="92">
        <f t="shared" si="123"/>
        <v>0</v>
      </c>
      <c r="E599" s="87">
        <f t="shared" si="123"/>
        <v>0</v>
      </c>
    </row>
    <row r="600" spans="1:5" s="7" customFormat="1" x14ac:dyDescent="0.25">
      <c r="A600" s="3">
        <v>4</v>
      </c>
      <c r="B600" s="11" t="s">
        <v>3</v>
      </c>
      <c r="C600" s="92">
        <f t="shared" si="123"/>
        <v>0</v>
      </c>
      <c r="D600" s="92">
        <f t="shared" si="123"/>
        <v>0</v>
      </c>
      <c r="E600" s="87">
        <f t="shared" si="123"/>
        <v>0</v>
      </c>
    </row>
    <row r="601" spans="1:5" s="7" customFormat="1" x14ac:dyDescent="0.25">
      <c r="A601" s="3">
        <v>42</v>
      </c>
      <c r="B601" s="11" t="s">
        <v>40</v>
      </c>
      <c r="C601" s="92">
        <f t="shared" si="123"/>
        <v>0</v>
      </c>
      <c r="D601" s="92">
        <f t="shared" si="123"/>
        <v>0</v>
      </c>
      <c r="E601" s="87">
        <f t="shared" si="123"/>
        <v>0</v>
      </c>
    </row>
    <row r="602" spans="1:5" hidden="1" x14ac:dyDescent="0.25">
      <c r="A602" s="148">
        <v>426</v>
      </c>
      <c r="B602" s="163" t="s">
        <v>305</v>
      </c>
      <c r="C602" s="196">
        <v>0</v>
      </c>
      <c r="D602" s="196">
        <f>E602-C602</f>
        <v>0</v>
      </c>
      <c r="E602" s="90">
        <v>0</v>
      </c>
    </row>
    <row r="603" spans="1:5" x14ac:dyDescent="0.25">
      <c r="A603" s="148"/>
      <c r="B603" s="163"/>
      <c r="C603" s="197"/>
      <c r="D603" s="99"/>
      <c r="E603" s="154"/>
    </row>
    <row r="604" spans="1:5" s="56" customFormat="1" x14ac:dyDescent="0.25">
      <c r="A604" s="19"/>
      <c r="B604" s="50" t="s">
        <v>345</v>
      </c>
      <c r="C604" s="119">
        <f t="shared" ref="C604:E612" si="124">C605</f>
        <v>0</v>
      </c>
      <c r="D604" s="119">
        <f t="shared" si="124"/>
        <v>0</v>
      </c>
      <c r="E604" s="119">
        <f t="shared" si="124"/>
        <v>0</v>
      </c>
    </row>
    <row r="605" spans="1:5" s="7" customFormat="1" x14ac:dyDescent="0.25">
      <c r="A605" s="3"/>
      <c r="B605" s="11" t="s">
        <v>163</v>
      </c>
      <c r="C605" s="87">
        <f t="shared" ref="C605:D605" si="125">C606+C610</f>
        <v>0</v>
      </c>
      <c r="D605" s="87">
        <f t="shared" si="125"/>
        <v>0</v>
      </c>
      <c r="E605" s="87">
        <f t="shared" ref="E605" si="126">E606+E610</f>
        <v>0</v>
      </c>
    </row>
    <row r="606" spans="1:5" s="7" customFormat="1" x14ac:dyDescent="0.25">
      <c r="A606" s="3"/>
      <c r="B606" s="11" t="s">
        <v>57</v>
      </c>
      <c r="C606" s="87">
        <f t="shared" ref="C606:E606" si="127">C607</f>
        <v>0</v>
      </c>
      <c r="D606" s="87">
        <f t="shared" si="127"/>
        <v>0</v>
      </c>
      <c r="E606" s="87">
        <f t="shared" si="127"/>
        <v>0</v>
      </c>
    </row>
    <row r="607" spans="1:5" s="7" customFormat="1" x14ac:dyDescent="0.25">
      <c r="A607" s="3">
        <v>4</v>
      </c>
      <c r="B607" s="11" t="s">
        <v>3</v>
      </c>
      <c r="C607" s="87">
        <f t="shared" si="124"/>
        <v>0</v>
      </c>
      <c r="D607" s="87">
        <f t="shared" si="124"/>
        <v>0</v>
      </c>
      <c r="E607" s="87">
        <f t="shared" si="124"/>
        <v>0</v>
      </c>
    </row>
    <row r="608" spans="1:5" s="7" customFormat="1" x14ac:dyDescent="0.25">
      <c r="A608" s="3">
        <v>42</v>
      </c>
      <c r="B608" s="11" t="s">
        <v>40</v>
      </c>
      <c r="C608" s="87">
        <f t="shared" si="124"/>
        <v>0</v>
      </c>
      <c r="D608" s="87">
        <f t="shared" si="124"/>
        <v>0</v>
      </c>
      <c r="E608" s="87">
        <f t="shared" si="124"/>
        <v>0</v>
      </c>
    </row>
    <row r="609" spans="1:5" hidden="1" x14ac:dyDescent="0.25">
      <c r="A609" s="148">
        <v>421</v>
      </c>
      <c r="B609" s="163" t="s">
        <v>101</v>
      </c>
      <c r="C609" s="154">
        <v>0</v>
      </c>
      <c r="D609" s="164">
        <f>E609-C609</f>
        <v>0</v>
      </c>
      <c r="E609" s="154">
        <v>0</v>
      </c>
    </row>
    <row r="610" spans="1:5" s="7" customFormat="1" x14ac:dyDescent="0.25">
      <c r="A610" s="3"/>
      <c r="B610" s="11" t="s">
        <v>56</v>
      </c>
      <c r="C610" s="87">
        <f t="shared" si="124"/>
        <v>0</v>
      </c>
      <c r="D610" s="87">
        <f t="shared" si="124"/>
        <v>0</v>
      </c>
      <c r="E610" s="87">
        <f t="shared" si="124"/>
        <v>0</v>
      </c>
    </row>
    <row r="611" spans="1:5" s="7" customFormat="1" x14ac:dyDescent="0.25">
      <c r="A611" s="3">
        <v>4</v>
      </c>
      <c r="B611" s="11" t="s">
        <v>3</v>
      </c>
      <c r="C611" s="87">
        <f t="shared" si="124"/>
        <v>0</v>
      </c>
      <c r="D611" s="87">
        <f t="shared" si="124"/>
        <v>0</v>
      </c>
      <c r="E611" s="87">
        <f t="shared" si="124"/>
        <v>0</v>
      </c>
    </row>
    <row r="612" spans="1:5" s="7" customFormat="1" ht="13.9" customHeight="1" x14ac:dyDescent="0.25">
      <c r="A612" s="3">
        <v>42</v>
      </c>
      <c r="B612" s="11" t="s">
        <v>40</v>
      </c>
      <c r="C612" s="87">
        <f t="shared" si="124"/>
        <v>0</v>
      </c>
      <c r="D612" s="87">
        <f t="shared" si="124"/>
        <v>0</v>
      </c>
      <c r="E612" s="87">
        <f t="shared" si="124"/>
        <v>0</v>
      </c>
    </row>
    <row r="613" spans="1:5" hidden="1" x14ac:dyDescent="0.25">
      <c r="A613" s="148">
        <v>421</v>
      </c>
      <c r="B613" s="163" t="s">
        <v>101</v>
      </c>
      <c r="C613" s="154">
        <v>0</v>
      </c>
      <c r="D613" s="164">
        <f>E613-C613</f>
        <v>0</v>
      </c>
      <c r="E613" s="154">
        <v>0</v>
      </c>
    </row>
    <row r="614" spans="1:5" x14ac:dyDescent="0.25">
      <c r="A614" s="148"/>
      <c r="B614" s="163"/>
      <c r="C614" s="197"/>
      <c r="D614" s="164"/>
      <c r="E614" s="154"/>
    </row>
    <row r="615" spans="1:5" s="56" customFormat="1" x14ac:dyDescent="0.25">
      <c r="A615" s="19"/>
      <c r="B615" s="50" t="s">
        <v>344</v>
      </c>
      <c r="C615" s="119">
        <f>C616</f>
        <v>63706.95</v>
      </c>
      <c r="D615" s="119">
        <f>D616</f>
        <v>5293.0500000000011</v>
      </c>
      <c r="E615" s="119">
        <f>E616</f>
        <v>69000</v>
      </c>
    </row>
    <row r="616" spans="1:5" s="7" customFormat="1" x14ac:dyDescent="0.25">
      <c r="A616" s="3"/>
      <c r="B616" s="203" t="s">
        <v>165</v>
      </c>
      <c r="C616" s="87">
        <f>C617+C621+C625</f>
        <v>63706.95</v>
      </c>
      <c r="D616" s="87">
        <f>D617+D621+D625</f>
        <v>5293.0500000000011</v>
      </c>
      <c r="E616" s="87">
        <f>E617+E621+E625</f>
        <v>69000</v>
      </c>
    </row>
    <row r="617" spans="1:5" s="7" customFormat="1" x14ac:dyDescent="0.25">
      <c r="A617" s="3"/>
      <c r="B617" s="11" t="s">
        <v>57</v>
      </c>
      <c r="C617" s="87">
        <f t="shared" ref="C617:E618" si="128">C618</f>
        <v>30526.25</v>
      </c>
      <c r="D617" s="87">
        <f t="shared" si="128"/>
        <v>-9534.6699999999983</v>
      </c>
      <c r="E617" s="87">
        <f t="shared" si="128"/>
        <v>20991.58</v>
      </c>
    </row>
    <row r="618" spans="1:5" s="7" customFormat="1" x14ac:dyDescent="0.25">
      <c r="A618" s="3">
        <v>4</v>
      </c>
      <c r="B618" s="11" t="s">
        <v>3</v>
      </c>
      <c r="C618" s="87">
        <f t="shared" si="128"/>
        <v>30526.25</v>
      </c>
      <c r="D618" s="87">
        <f t="shared" si="128"/>
        <v>-9534.6699999999983</v>
      </c>
      <c r="E618" s="87">
        <f t="shared" si="128"/>
        <v>20991.58</v>
      </c>
    </row>
    <row r="619" spans="1:5" s="7" customFormat="1" ht="15" customHeight="1" x14ac:dyDescent="0.25">
      <c r="A619" s="3">
        <v>42</v>
      </c>
      <c r="B619" s="11" t="s">
        <v>40</v>
      </c>
      <c r="C619" s="87">
        <f>C620</f>
        <v>30526.25</v>
      </c>
      <c r="D619" s="87">
        <f>D620</f>
        <v>-9534.6699999999983</v>
      </c>
      <c r="E619" s="87">
        <f>E620</f>
        <v>20991.58</v>
      </c>
    </row>
    <row r="620" spans="1:5" s="150" customFormat="1" ht="13.9" hidden="1" customHeight="1" x14ac:dyDescent="0.25">
      <c r="A620" s="148">
        <v>421</v>
      </c>
      <c r="B620" s="163" t="s">
        <v>101</v>
      </c>
      <c r="C620" s="154">
        <v>30526.25</v>
      </c>
      <c r="D620" s="164">
        <f>E620-C620</f>
        <v>-9534.6699999999983</v>
      </c>
      <c r="E620" s="154">
        <v>20991.58</v>
      </c>
    </row>
    <row r="621" spans="1:5" s="7" customFormat="1" ht="13.9" customHeight="1" x14ac:dyDescent="0.25">
      <c r="A621" s="3"/>
      <c r="B621" s="11" t="s">
        <v>56</v>
      </c>
      <c r="C621" s="87">
        <f t="shared" ref="C621:E623" si="129">C622</f>
        <v>13272.28</v>
      </c>
      <c r="D621" s="87">
        <f t="shared" si="129"/>
        <v>14827.72</v>
      </c>
      <c r="E621" s="87">
        <f t="shared" si="129"/>
        <v>28100</v>
      </c>
    </row>
    <row r="622" spans="1:5" s="7" customFormat="1" ht="13.9" customHeight="1" x14ac:dyDescent="0.25">
      <c r="A622" s="3">
        <v>4</v>
      </c>
      <c r="B622" s="11" t="s">
        <v>3</v>
      </c>
      <c r="C622" s="87">
        <f t="shared" si="129"/>
        <v>13272.28</v>
      </c>
      <c r="D622" s="87">
        <f t="shared" si="129"/>
        <v>14827.72</v>
      </c>
      <c r="E622" s="87">
        <f t="shared" si="129"/>
        <v>28100</v>
      </c>
    </row>
    <row r="623" spans="1:5" s="7" customFormat="1" ht="13.9" customHeight="1" x14ac:dyDescent="0.25">
      <c r="A623" s="3">
        <v>42</v>
      </c>
      <c r="B623" s="11" t="s">
        <v>40</v>
      </c>
      <c r="C623" s="87">
        <f t="shared" si="129"/>
        <v>13272.28</v>
      </c>
      <c r="D623" s="87">
        <f t="shared" si="129"/>
        <v>14827.72</v>
      </c>
      <c r="E623" s="87">
        <f t="shared" si="129"/>
        <v>28100</v>
      </c>
    </row>
    <row r="624" spans="1:5" s="150" customFormat="1" ht="13.9" hidden="1" customHeight="1" x14ac:dyDescent="0.25">
      <c r="A624" s="148">
        <v>421</v>
      </c>
      <c r="B624" s="163" t="s">
        <v>101</v>
      </c>
      <c r="C624" s="154">
        <v>13272.28</v>
      </c>
      <c r="D624" s="164">
        <f>E624-C624</f>
        <v>14827.72</v>
      </c>
      <c r="E624" s="154">
        <v>28100</v>
      </c>
    </row>
    <row r="625" spans="1:5" s="7" customFormat="1" ht="13.9" customHeight="1" x14ac:dyDescent="0.25">
      <c r="A625" s="3"/>
      <c r="B625" s="12" t="s">
        <v>415</v>
      </c>
      <c r="C625" s="87">
        <f t="shared" ref="C625:E626" si="130">C626</f>
        <v>19908.419999999998</v>
      </c>
      <c r="D625" s="87">
        <f t="shared" si="130"/>
        <v>0</v>
      </c>
      <c r="E625" s="87">
        <f t="shared" si="130"/>
        <v>19908.419999999998</v>
      </c>
    </row>
    <row r="626" spans="1:5" s="7" customFormat="1" ht="13.9" customHeight="1" x14ac:dyDescent="0.25">
      <c r="A626" s="3">
        <v>4</v>
      </c>
      <c r="B626" s="11" t="s">
        <v>3</v>
      </c>
      <c r="C626" s="87">
        <f t="shared" si="130"/>
        <v>19908.419999999998</v>
      </c>
      <c r="D626" s="87">
        <f t="shared" si="130"/>
        <v>0</v>
      </c>
      <c r="E626" s="87">
        <f t="shared" si="130"/>
        <v>19908.419999999998</v>
      </c>
    </row>
    <row r="627" spans="1:5" s="7" customFormat="1" ht="13.9" customHeight="1" x14ac:dyDescent="0.25">
      <c r="A627" s="3">
        <v>42</v>
      </c>
      <c r="B627" s="11" t="s">
        <v>40</v>
      </c>
      <c r="C627" s="87">
        <f>C628</f>
        <v>19908.419999999998</v>
      </c>
      <c r="D627" s="87">
        <f>D628</f>
        <v>0</v>
      </c>
      <c r="E627" s="87">
        <f>E628</f>
        <v>19908.419999999998</v>
      </c>
    </row>
    <row r="628" spans="1:5" s="150" customFormat="1" ht="13.9" hidden="1" customHeight="1" x14ac:dyDescent="0.25">
      <c r="A628" s="148">
        <v>421</v>
      </c>
      <c r="B628" s="163" t="s">
        <v>101</v>
      </c>
      <c r="C628" s="154">
        <v>19908.419999999998</v>
      </c>
      <c r="D628" s="164">
        <f>E628-C628</f>
        <v>0</v>
      </c>
      <c r="E628" s="154">
        <v>19908.419999999998</v>
      </c>
    </row>
    <row r="629" spans="1:5" ht="13.15" customHeight="1" x14ac:dyDescent="0.25">
      <c r="A629" s="148"/>
      <c r="B629" s="163"/>
      <c r="C629" s="197"/>
      <c r="D629" s="164"/>
      <c r="E629" s="154"/>
    </row>
    <row r="630" spans="1:5" s="56" customFormat="1" ht="13.9" customHeight="1" x14ac:dyDescent="0.25">
      <c r="A630" s="19"/>
      <c r="B630" s="50" t="s">
        <v>343</v>
      </c>
      <c r="C630" s="119">
        <f>C632+C636</f>
        <v>7963.3700000000008</v>
      </c>
      <c r="D630" s="119">
        <f>D631</f>
        <v>0</v>
      </c>
      <c r="E630" s="119">
        <f>E631</f>
        <v>7963.3700000000008</v>
      </c>
    </row>
    <row r="631" spans="1:5" s="7" customFormat="1" ht="13.9" customHeight="1" x14ac:dyDescent="0.25">
      <c r="A631" s="3"/>
      <c r="B631" s="203" t="s">
        <v>165</v>
      </c>
      <c r="C631" s="87">
        <f>C632+C636</f>
        <v>7963.3700000000008</v>
      </c>
      <c r="D631" s="87">
        <f>D632+D636</f>
        <v>0</v>
      </c>
      <c r="E631" s="87">
        <f>E632+E636</f>
        <v>7963.3700000000008</v>
      </c>
    </row>
    <row r="632" spans="1:5" s="7" customFormat="1" ht="13.9" customHeight="1" x14ac:dyDescent="0.25">
      <c r="A632" s="3"/>
      <c r="B632" s="11" t="s">
        <v>57</v>
      </c>
      <c r="C632" s="87">
        <f t="shared" ref="C632:E634" si="131">C633</f>
        <v>4778.0200000000004</v>
      </c>
      <c r="D632" s="87">
        <f t="shared" si="131"/>
        <v>0</v>
      </c>
      <c r="E632" s="87">
        <f t="shared" si="131"/>
        <v>4778.0200000000004</v>
      </c>
    </row>
    <row r="633" spans="1:5" s="7" customFormat="1" ht="13.9" customHeight="1" x14ac:dyDescent="0.25">
      <c r="A633" s="3">
        <v>4</v>
      </c>
      <c r="B633" s="11" t="s">
        <v>3</v>
      </c>
      <c r="C633" s="87">
        <f t="shared" si="131"/>
        <v>4778.0200000000004</v>
      </c>
      <c r="D633" s="87">
        <f t="shared" si="131"/>
        <v>0</v>
      </c>
      <c r="E633" s="87">
        <f t="shared" si="131"/>
        <v>4778.0200000000004</v>
      </c>
    </row>
    <row r="634" spans="1:5" s="7" customFormat="1" ht="13.9" customHeight="1" x14ac:dyDescent="0.25">
      <c r="A634" s="3">
        <v>42</v>
      </c>
      <c r="B634" s="11" t="s">
        <v>40</v>
      </c>
      <c r="C634" s="87">
        <f t="shared" si="131"/>
        <v>4778.0200000000004</v>
      </c>
      <c r="D634" s="87">
        <f t="shared" si="131"/>
        <v>0</v>
      </c>
      <c r="E634" s="87">
        <f t="shared" si="131"/>
        <v>4778.0200000000004</v>
      </c>
    </row>
    <row r="635" spans="1:5" s="150" customFormat="1" ht="13.9" hidden="1" customHeight="1" x14ac:dyDescent="0.25">
      <c r="A635" s="148">
        <v>421</v>
      </c>
      <c r="B635" s="163" t="s">
        <v>256</v>
      </c>
      <c r="C635" s="154">
        <v>4778.0200000000004</v>
      </c>
      <c r="D635" s="164">
        <f>E635-C635</f>
        <v>0</v>
      </c>
      <c r="E635" s="154">
        <v>4778.0200000000004</v>
      </c>
    </row>
    <row r="636" spans="1:5" s="7" customFormat="1" ht="13.9" customHeight="1" x14ac:dyDescent="0.25">
      <c r="A636" s="3"/>
      <c r="B636" s="11" t="s">
        <v>56</v>
      </c>
      <c r="C636" s="92">
        <f t="shared" ref="C636:E638" si="132">C637</f>
        <v>3185.35</v>
      </c>
      <c r="D636" s="92">
        <f t="shared" si="132"/>
        <v>0</v>
      </c>
      <c r="E636" s="87">
        <f t="shared" si="132"/>
        <v>3185.35</v>
      </c>
    </row>
    <row r="637" spans="1:5" s="7" customFormat="1" ht="13.9" customHeight="1" x14ac:dyDescent="0.25">
      <c r="A637" s="3">
        <v>4</v>
      </c>
      <c r="B637" s="11" t="s">
        <v>3</v>
      </c>
      <c r="C637" s="92">
        <f t="shared" si="132"/>
        <v>3185.35</v>
      </c>
      <c r="D637" s="92">
        <f t="shared" si="132"/>
        <v>0</v>
      </c>
      <c r="E637" s="87">
        <f t="shared" si="132"/>
        <v>3185.35</v>
      </c>
    </row>
    <row r="638" spans="1:5" s="7" customFormat="1" ht="13.9" customHeight="1" x14ac:dyDescent="0.25">
      <c r="A638" s="3">
        <v>42</v>
      </c>
      <c r="B638" s="11" t="s">
        <v>40</v>
      </c>
      <c r="C638" s="92">
        <f t="shared" si="132"/>
        <v>3185.35</v>
      </c>
      <c r="D638" s="92">
        <f t="shared" si="132"/>
        <v>0</v>
      </c>
      <c r="E638" s="87">
        <f t="shared" si="132"/>
        <v>3185.35</v>
      </c>
    </row>
    <row r="639" spans="1:5" s="150" customFormat="1" ht="13.9" hidden="1" customHeight="1" x14ac:dyDescent="0.25">
      <c r="A639" s="148">
        <v>421</v>
      </c>
      <c r="B639" s="163" t="s">
        <v>101</v>
      </c>
      <c r="C639" s="197">
        <v>3185.35</v>
      </c>
      <c r="D639" s="164">
        <f>E639-C639</f>
        <v>0</v>
      </c>
      <c r="E639" s="154">
        <v>3185.35</v>
      </c>
    </row>
    <row r="640" spans="1:5" s="150" customFormat="1" ht="13.9" customHeight="1" x14ac:dyDescent="0.25">
      <c r="A640" s="148"/>
      <c r="B640" s="163"/>
      <c r="C640" s="197"/>
      <c r="D640" s="164"/>
      <c r="E640" s="154"/>
    </row>
    <row r="641" spans="1:5" s="72" customFormat="1" ht="13.9" customHeight="1" x14ac:dyDescent="0.25">
      <c r="A641" s="48"/>
      <c r="B641" s="49" t="s">
        <v>327</v>
      </c>
      <c r="C641" s="210">
        <f t="shared" ref="C641:E642" si="133">C642</f>
        <v>0</v>
      </c>
      <c r="D641" s="210">
        <f t="shared" si="133"/>
        <v>0</v>
      </c>
      <c r="E641" s="210">
        <f t="shared" si="133"/>
        <v>0</v>
      </c>
    </row>
    <row r="642" spans="1:5" s="7" customFormat="1" ht="13.9" customHeight="1" x14ac:dyDescent="0.25">
      <c r="A642" s="3"/>
      <c r="B642" s="13" t="s">
        <v>165</v>
      </c>
      <c r="C642" s="211">
        <f t="shared" si="133"/>
        <v>0</v>
      </c>
      <c r="D642" s="211">
        <f t="shared" si="133"/>
        <v>0</v>
      </c>
      <c r="E642" s="211">
        <f t="shared" si="133"/>
        <v>0</v>
      </c>
    </row>
    <row r="643" spans="1:5" s="7" customFormat="1" ht="13.9" customHeight="1" x14ac:dyDescent="0.25">
      <c r="A643" s="3"/>
      <c r="B643" s="11" t="s">
        <v>57</v>
      </c>
      <c r="C643" s="211">
        <f>C644+C648</f>
        <v>0</v>
      </c>
      <c r="D643" s="211">
        <f>D644+D648</f>
        <v>0</v>
      </c>
      <c r="E643" s="211">
        <f>E644+E647</f>
        <v>0</v>
      </c>
    </row>
    <row r="644" spans="1:5" s="7" customFormat="1" ht="13.9" customHeight="1" x14ac:dyDescent="0.25">
      <c r="A644" s="3">
        <v>4</v>
      </c>
      <c r="B644" s="11" t="s">
        <v>3</v>
      </c>
      <c r="C644" s="211">
        <f t="shared" ref="C644:E645" si="134">C645</f>
        <v>0</v>
      </c>
      <c r="D644" s="211">
        <f t="shared" si="134"/>
        <v>0</v>
      </c>
      <c r="E644" s="211">
        <f t="shared" si="134"/>
        <v>0</v>
      </c>
    </row>
    <row r="645" spans="1:5" s="7" customFormat="1" ht="13.9" customHeight="1" x14ac:dyDescent="0.25">
      <c r="A645" s="3">
        <v>42</v>
      </c>
      <c r="B645" s="11" t="s">
        <v>40</v>
      </c>
      <c r="C645" s="211">
        <f t="shared" si="134"/>
        <v>0</v>
      </c>
      <c r="D645" s="211">
        <f t="shared" si="134"/>
        <v>0</v>
      </c>
      <c r="E645" s="211">
        <f t="shared" si="134"/>
        <v>0</v>
      </c>
    </row>
    <row r="646" spans="1:5" s="150" customFormat="1" ht="13.9" hidden="1" customHeight="1" x14ac:dyDescent="0.25">
      <c r="A646" s="148">
        <v>421</v>
      </c>
      <c r="B646" s="163" t="s">
        <v>101</v>
      </c>
      <c r="C646" s="212">
        <v>0</v>
      </c>
      <c r="D646" s="212">
        <f>E646-C646</f>
        <v>0</v>
      </c>
      <c r="E646" s="212">
        <v>0</v>
      </c>
    </row>
    <row r="647" spans="1:5" s="7" customFormat="1" ht="13.9" customHeight="1" x14ac:dyDescent="0.25">
      <c r="A647" s="3"/>
      <c r="B647" s="11" t="s">
        <v>56</v>
      </c>
      <c r="C647" s="211">
        <f t="shared" ref="C647:E649" si="135">C648</f>
        <v>0</v>
      </c>
      <c r="D647" s="211">
        <f t="shared" si="135"/>
        <v>0</v>
      </c>
      <c r="E647" s="211">
        <f t="shared" si="135"/>
        <v>0</v>
      </c>
    </row>
    <row r="648" spans="1:5" s="7" customFormat="1" ht="13.9" customHeight="1" x14ac:dyDescent="0.25">
      <c r="A648" s="3">
        <v>4</v>
      </c>
      <c r="B648" s="11" t="s">
        <v>3</v>
      </c>
      <c r="C648" s="211">
        <f t="shared" si="135"/>
        <v>0</v>
      </c>
      <c r="D648" s="211">
        <f t="shared" si="135"/>
        <v>0</v>
      </c>
      <c r="E648" s="211">
        <f t="shared" si="135"/>
        <v>0</v>
      </c>
    </row>
    <row r="649" spans="1:5" s="7" customFormat="1" ht="13.9" customHeight="1" x14ac:dyDescent="0.25">
      <c r="A649" s="3">
        <v>42</v>
      </c>
      <c r="B649" s="11" t="s">
        <v>40</v>
      </c>
      <c r="C649" s="211">
        <f t="shared" si="135"/>
        <v>0</v>
      </c>
      <c r="D649" s="211">
        <f t="shared" si="135"/>
        <v>0</v>
      </c>
      <c r="E649" s="211">
        <f t="shared" si="135"/>
        <v>0</v>
      </c>
    </row>
    <row r="650" spans="1:5" s="150" customFormat="1" ht="13.9" hidden="1" customHeight="1" x14ac:dyDescent="0.25">
      <c r="A650" s="148">
        <v>421</v>
      </c>
      <c r="B650" s="163" t="s">
        <v>101</v>
      </c>
      <c r="C650" s="212">
        <v>0</v>
      </c>
      <c r="D650" s="212">
        <f>E650-C650</f>
        <v>0</v>
      </c>
      <c r="E650" s="212">
        <v>0</v>
      </c>
    </row>
    <row r="651" spans="1:5" s="150" customFormat="1" ht="13.9" customHeight="1" x14ac:dyDescent="0.25">
      <c r="A651" s="148"/>
      <c r="B651" s="163"/>
      <c r="C651" s="213"/>
      <c r="D651" s="213"/>
      <c r="E651" s="212"/>
    </row>
    <row r="652" spans="1:5" s="214" customFormat="1" ht="13.9" customHeight="1" x14ac:dyDescent="0.25">
      <c r="A652" s="19"/>
      <c r="B652" s="50" t="s">
        <v>460</v>
      </c>
      <c r="C652" s="119">
        <f t="shared" ref="C652:E656" si="136">C653</f>
        <v>3318.07</v>
      </c>
      <c r="D652" s="119">
        <f t="shared" si="136"/>
        <v>8181.93</v>
      </c>
      <c r="E652" s="119">
        <f>E653</f>
        <v>11500</v>
      </c>
    </row>
    <row r="653" spans="1:5" s="150" customFormat="1" ht="13.9" customHeight="1" x14ac:dyDescent="0.25">
      <c r="A653" s="3"/>
      <c r="B653" s="7" t="s">
        <v>463</v>
      </c>
      <c r="C653" s="87">
        <f t="shared" si="136"/>
        <v>3318.07</v>
      </c>
      <c r="D653" s="87">
        <f t="shared" si="136"/>
        <v>8181.93</v>
      </c>
      <c r="E653" s="87">
        <f t="shared" si="136"/>
        <v>11500</v>
      </c>
    </row>
    <row r="654" spans="1:5" s="150" customFormat="1" ht="13.9" customHeight="1" x14ac:dyDescent="0.25">
      <c r="A654" s="3"/>
      <c r="B654" s="11" t="s">
        <v>58</v>
      </c>
      <c r="C654" s="87">
        <f t="shared" si="136"/>
        <v>3318.07</v>
      </c>
      <c r="D654" s="87">
        <f t="shared" si="136"/>
        <v>8181.93</v>
      </c>
      <c r="E654" s="87">
        <f t="shared" si="136"/>
        <v>11500</v>
      </c>
    </row>
    <row r="655" spans="1:5" s="150" customFormat="1" ht="13.9" customHeight="1" x14ac:dyDescent="0.25">
      <c r="A655" s="3">
        <v>4</v>
      </c>
      <c r="B655" s="32" t="s">
        <v>3</v>
      </c>
      <c r="C655" s="87">
        <f t="shared" ref="C655:D657" si="137">C656</f>
        <v>3318.07</v>
      </c>
      <c r="D655" s="87">
        <f t="shared" si="137"/>
        <v>8181.93</v>
      </c>
      <c r="E655" s="87">
        <f t="shared" si="136"/>
        <v>11500</v>
      </c>
    </row>
    <row r="656" spans="1:5" s="150" customFormat="1" ht="13.9" customHeight="1" x14ac:dyDescent="0.25">
      <c r="A656" s="3">
        <v>42</v>
      </c>
      <c r="B656" s="33" t="s">
        <v>40</v>
      </c>
      <c r="C656" s="87">
        <f t="shared" si="137"/>
        <v>3318.07</v>
      </c>
      <c r="D656" s="87">
        <f t="shared" si="137"/>
        <v>8181.93</v>
      </c>
      <c r="E656" s="87">
        <f t="shared" si="136"/>
        <v>11500</v>
      </c>
    </row>
    <row r="657" spans="1:5" s="150" customFormat="1" ht="13.9" customHeight="1" x14ac:dyDescent="0.25">
      <c r="A657" s="3">
        <v>421</v>
      </c>
      <c r="B657" s="33" t="s">
        <v>36</v>
      </c>
      <c r="C657" s="87">
        <f t="shared" si="137"/>
        <v>3318.07</v>
      </c>
      <c r="D657" s="87">
        <f t="shared" si="137"/>
        <v>8181.93</v>
      </c>
      <c r="E657" s="87">
        <f>E658</f>
        <v>11500</v>
      </c>
    </row>
    <row r="658" spans="1:5" s="150" customFormat="1" ht="13.9" hidden="1" customHeight="1" x14ac:dyDescent="0.25">
      <c r="A658" s="148">
        <v>421</v>
      </c>
      <c r="B658" s="215" t="s">
        <v>100</v>
      </c>
      <c r="C658" s="154">
        <v>3318.07</v>
      </c>
      <c r="D658" s="164">
        <f>E658-C658</f>
        <v>8181.93</v>
      </c>
      <c r="E658" s="154">
        <v>11500</v>
      </c>
    </row>
    <row r="659" spans="1:5" s="150" customFormat="1" ht="13.9" customHeight="1" x14ac:dyDescent="0.25">
      <c r="A659" s="148"/>
      <c r="B659" s="215"/>
      <c r="C659" s="197"/>
      <c r="D659" s="164"/>
      <c r="E659" s="154"/>
    </row>
    <row r="660" spans="1:5" s="72" customFormat="1" ht="14.45" customHeight="1" x14ac:dyDescent="0.25">
      <c r="A660" s="48"/>
      <c r="B660" s="49" t="s">
        <v>461</v>
      </c>
      <c r="C660" s="94">
        <f>C661</f>
        <v>0</v>
      </c>
      <c r="D660" s="101">
        <f t="shared" ref="C660:E663" si="138">D661</f>
        <v>0</v>
      </c>
      <c r="E660" s="101">
        <f t="shared" si="138"/>
        <v>0</v>
      </c>
    </row>
    <row r="661" spans="1:5" s="7" customFormat="1" ht="14.45" customHeight="1" x14ac:dyDescent="0.25">
      <c r="A661" s="3"/>
      <c r="B661" s="11" t="s">
        <v>58</v>
      </c>
      <c r="C661" s="87">
        <f t="shared" si="138"/>
        <v>0</v>
      </c>
      <c r="D661" s="54">
        <f t="shared" si="138"/>
        <v>0</v>
      </c>
      <c r="E661" s="54">
        <f t="shared" si="138"/>
        <v>0</v>
      </c>
    </row>
    <row r="662" spans="1:5" s="7" customFormat="1" ht="14.45" customHeight="1" x14ac:dyDescent="0.25">
      <c r="A662" s="3">
        <v>3</v>
      </c>
      <c r="B662" s="11" t="s">
        <v>2</v>
      </c>
      <c r="C662" s="87">
        <f t="shared" si="138"/>
        <v>0</v>
      </c>
      <c r="D662" s="54">
        <f t="shared" si="138"/>
        <v>0</v>
      </c>
      <c r="E662" s="54">
        <f t="shared" si="138"/>
        <v>0</v>
      </c>
    </row>
    <row r="663" spans="1:5" s="7" customFormat="1" ht="14.45" customHeight="1" x14ac:dyDescent="0.25">
      <c r="A663" s="3">
        <v>32</v>
      </c>
      <c r="B663" s="11" t="s">
        <v>25</v>
      </c>
      <c r="C663" s="87">
        <f t="shared" si="138"/>
        <v>0</v>
      </c>
      <c r="D663" s="54">
        <f t="shared" si="138"/>
        <v>0</v>
      </c>
      <c r="E663" s="54">
        <f t="shared" si="138"/>
        <v>0</v>
      </c>
    </row>
    <row r="664" spans="1:5" s="150" customFormat="1" ht="14.45" hidden="1" customHeight="1" x14ac:dyDescent="0.25">
      <c r="A664" s="148">
        <v>323</v>
      </c>
      <c r="B664" s="163" t="s">
        <v>28</v>
      </c>
      <c r="C664" s="154">
        <v>0</v>
      </c>
      <c r="D664" s="149">
        <f>E664-C664</f>
        <v>0</v>
      </c>
      <c r="E664" s="149">
        <v>0</v>
      </c>
    </row>
    <row r="665" spans="1:5" ht="14.45" customHeight="1" x14ac:dyDescent="0.25">
      <c r="A665" s="148"/>
      <c r="B665" s="216"/>
      <c r="C665" s="196"/>
      <c r="D665" s="180"/>
      <c r="E665" s="90"/>
    </row>
    <row r="666" spans="1:5" s="72" customFormat="1" ht="14.45" customHeight="1" x14ac:dyDescent="0.25">
      <c r="A666" s="48"/>
      <c r="B666" s="49" t="s">
        <v>462</v>
      </c>
      <c r="C666" s="94">
        <f t="shared" ref="C666:E669" si="139">C667</f>
        <v>0</v>
      </c>
      <c r="D666" s="101">
        <f t="shared" si="139"/>
        <v>0</v>
      </c>
      <c r="E666" s="101">
        <f t="shared" si="139"/>
        <v>0</v>
      </c>
    </row>
    <row r="667" spans="1:5" s="7" customFormat="1" ht="14.45" customHeight="1" x14ac:dyDescent="0.25">
      <c r="A667" s="3"/>
      <c r="B667" s="11" t="s">
        <v>58</v>
      </c>
      <c r="C667" s="87">
        <f t="shared" si="139"/>
        <v>0</v>
      </c>
      <c r="D667" s="54">
        <f t="shared" si="139"/>
        <v>0</v>
      </c>
      <c r="E667" s="54">
        <f t="shared" si="139"/>
        <v>0</v>
      </c>
    </row>
    <row r="668" spans="1:5" s="7" customFormat="1" ht="14.45" customHeight="1" x14ac:dyDescent="0.25">
      <c r="A668" s="3">
        <v>3</v>
      </c>
      <c r="B668" s="11" t="s">
        <v>2</v>
      </c>
      <c r="C668" s="87">
        <f t="shared" si="139"/>
        <v>0</v>
      </c>
      <c r="D668" s="54">
        <f t="shared" si="139"/>
        <v>0</v>
      </c>
      <c r="E668" s="54">
        <f t="shared" si="139"/>
        <v>0</v>
      </c>
    </row>
    <row r="669" spans="1:5" s="7" customFormat="1" ht="14.45" customHeight="1" x14ac:dyDescent="0.25">
      <c r="A669" s="3">
        <v>32</v>
      </c>
      <c r="B669" s="11" t="s">
        <v>25</v>
      </c>
      <c r="C669" s="87">
        <f t="shared" si="139"/>
        <v>0</v>
      </c>
      <c r="D669" s="54">
        <f t="shared" si="139"/>
        <v>0</v>
      </c>
      <c r="E669" s="54">
        <f t="shared" si="139"/>
        <v>0</v>
      </c>
    </row>
    <row r="670" spans="1:5" s="150" customFormat="1" ht="14.45" hidden="1" customHeight="1" x14ac:dyDescent="0.25">
      <c r="A670" s="148">
        <v>323</v>
      </c>
      <c r="B670" s="163" t="s">
        <v>28</v>
      </c>
      <c r="C670" s="154">
        <v>0</v>
      </c>
      <c r="D670" s="149">
        <f>E670-C670</f>
        <v>0</v>
      </c>
      <c r="E670" s="149">
        <v>0</v>
      </c>
    </row>
    <row r="671" spans="1:5" ht="14.45" customHeight="1" x14ac:dyDescent="0.25">
      <c r="A671" s="3"/>
      <c r="B671" s="11"/>
      <c r="C671" s="196"/>
      <c r="D671" s="90"/>
      <c r="E671" s="90"/>
    </row>
    <row r="672" spans="1:5" s="72" customFormat="1" ht="14.45" customHeight="1" x14ac:dyDescent="0.25">
      <c r="A672" s="48"/>
      <c r="B672" s="49" t="s">
        <v>464</v>
      </c>
      <c r="C672" s="94">
        <f t="shared" ref="C672:E675" si="140">C673</f>
        <v>0</v>
      </c>
      <c r="D672" s="101">
        <f t="shared" si="140"/>
        <v>0</v>
      </c>
      <c r="E672" s="101">
        <f t="shared" si="140"/>
        <v>0</v>
      </c>
    </row>
    <row r="673" spans="1:5" s="7" customFormat="1" ht="14.45" customHeight="1" x14ac:dyDescent="0.25">
      <c r="A673" s="3"/>
      <c r="B673" s="11" t="s">
        <v>58</v>
      </c>
      <c r="C673" s="87">
        <f t="shared" si="140"/>
        <v>0</v>
      </c>
      <c r="D673" s="54">
        <f t="shared" si="140"/>
        <v>0</v>
      </c>
      <c r="E673" s="54">
        <f t="shared" si="140"/>
        <v>0</v>
      </c>
    </row>
    <row r="674" spans="1:5" s="7" customFormat="1" ht="14.45" customHeight="1" x14ac:dyDescent="0.25">
      <c r="A674" s="3">
        <v>3</v>
      </c>
      <c r="B674" s="11" t="s">
        <v>2</v>
      </c>
      <c r="C674" s="87">
        <f t="shared" si="140"/>
        <v>0</v>
      </c>
      <c r="D674" s="54">
        <f t="shared" si="140"/>
        <v>0</v>
      </c>
      <c r="E674" s="54">
        <f t="shared" si="140"/>
        <v>0</v>
      </c>
    </row>
    <row r="675" spans="1:5" s="7" customFormat="1" ht="14.45" customHeight="1" x14ac:dyDescent="0.25">
      <c r="A675" s="3">
        <v>32</v>
      </c>
      <c r="B675" s="11" t="s">
        <v>25</v>
      </c>
      <c r="C675" s="87">
        <f t="shared" si="140"/>
        <v>0</v>
      </c>
      <c r="D675" s="54">
        <f t="shared" si="140"/>
        <v>0</v>
      </c>
      <c r="E675" s="54">
        <f t="shared" si="140"/>
        <v>0</v>
      </c>
    </row>
    <row r="676" spans="1:5" s="150" customFormat="1" ht="14.45" hidden="1" customHeight="1" x14ac:dyDescent="0.25">
      <c r="A676" s="148">
        <v>323</v>
      </c>
      <c r="B676" s="163" t="s">
        <v>28</v>
      </c>
      <c r="C676" s="154">
        <v>0</v>
      </c>
      <c r="D676" s="149">
        <f>E676-C676</f>
        <v>0</v>
      </c>
      <c r="E676" s="149">
        <v>0</v>
      </c>
    </row>
    <row r="677" spans="1:5" ht="14.45" customHeight="1" x14ac:dyDescent="0.25">
      <c r="A677" s="3"/>
      <c r="B677" s="11"/>
      <c r="C677" s="90"/>
      <c r="D677" s="217"/>
      <c r="E677" s="90"/>
    </row>
    <row r="678" spans="1:5" s="72" customFormat="1" ht="14.45" customHeight="1" x14ac:dyDescent="0.25">
      <c r="A678" s="48"/>
      <c r="B678" s="49" t="s">
        <v>314</v>
      </c>
      <c r="C678" s="94">
        <f>C679</f>
        <v>0</v>
      </c>
      <c r="D678" s="94">
        <f>D679</f>
        <v>0</v>
      </c>
      <c r="E678" s="94">
        <f t="shared" ref="C678:E682" si="141">E679</f>
        <v>0</v>
      </c>
    </row>
    <row r="679" spans="1:5" s="7" customFormat="1" ht="14.45" customHeight="1" x14ac:dyDescent="0.25">
      <c r="A679" s="3"/>
      <c r="B679" s="11" t="s">
        <v>58</v>
      </c>
      <c r="C679" s="87">
        <f t="shared" si="141"/>
        <v>0</v>
      </c>
      <c r="D679" s="87">
        <f t="shared" si="141"/>
        <v>0</v>
      </c>
      <c r="E679" s="87">
        <f t="shared" si="141"/>
        <v>0</v>
      </c>
    </row>
    <row r="680" spans="1:5" s="7" customFormat="1" ht="14.45" customHeight="1" x14ac:dyDescent="0.25">
      <c r="A680" s="3">
        <v>3</v>
      </c>
      <c r="B680" s="11" t="s">
        <v>2</v>
      </c>
      <c r="C680" s="87">
        <f t="shared" si="141"/>
        <v>0</v>
      </c>
      <c r="D680" s="87">
        <f t="shared" si="141"/>
        <v>0</v>
      </c>
      <c r="E680" s="87">
        <f t="shared" si="141"/>
        <v>0</v>
      </c>
    </row>
    <row r="681" spans="1:5" s="7" customFormat="1" ht="14.45" customHeight="1" x14ac:dyDescent="0.25">
      <c r="A681" s="3">
        <v>32</v>
      </c>
      <c r="B681" s="11" t="s">
        <v>25</v>
      </c>
      <c r="C681" s="87">
        <f t="shared" si="141"/>
        <v>0</v>
      </c>
      <c r="D681" s="87">
        <f t="shared" si="141"/>
        <v>0</v>
      </c>
      <c r="E681" s="87">
        <f t="shared" si="141"/>
        <v>0</v>
      </c>
    </row>
    <row r="682" spans="1:5" s="7" customFormat="1" ht="14.45" customHeight="1" x14ac:dyDescent="0.25">
      <c r="A682" s="3">
        <v>323</v>
      </c>
      <c r="B682" s="11" t="s">
        <v>28</v>
      </c>
      <c r="C682" s="87">
        <f t="shared" si="141"/>
        <v>0</v>
      </c>
      <c r="D682" s="87">
        <f t="shared" si="141"/>
        <v>0</v>
      </c>
      <c r="E682" s="87">
        <f t="shared" si="141"/>
        <v>0</v>
      </c>
    </row>
    <row r="683" spans="1:5" ht="14.45" hidden="1" customHeight="1" x14ac:dyDescent="0.25">
      <c r="A683" s="148">
        <v>3237</v>
      </c>
      <c r="B683" s="163" t="s">
        <v>292</v>
      </c>
      <c r="C683" s="154">
        <v>0</v>
      </c>
      <c r="D683" s="154">
        <f>E683-C683</f>
        <v>0</v>
      </c>
      <c r="E683" s="154">
        <v>0</v>
      </c>
    </row>
    <row r="684" spans="1:5" ht="14.45" customHeight="1" x14ac:dyDescent="0.25">
      <c r="A684" s="3"/>
      <c r="B684" s="11"/>
      <c r="C684" s="196"/>
      <c r="D684" s="196"/>
      <c r="E684" s="90"/>
    </row>
    <row r="685" spans="1:5" s="72" customFormat="1" ht="14.45" customHeight="1" x14ac:dyDescent="0.25">
      <c r="A685" s="48"/>
      <c r="B685" s="49" t="s">
        <v>342</v>
      </c>
      <c r="C685" s="94">
        <f t="shared" ref="C685:E688" si="142">C686</f>
        <v>0</v>
      </c>
      <c r="D685" s="101">
        <f t="shared" si="142"/>
        <v>0</v>
      </c>
      <c r="E685" s="101">
        <f t="shared" si="142"/>
        <v>0</v>
      </c>
    </row>
    <row r="686" spans="1:5" s="7" customFormat="1" ht="14.45" customHeight="1" x14ac:dyDescent="0.25">
      <c r="A686" s="3"/>
      <c r="B686" s="11" t="s">
        <v>57</v>
      </c>
      <c r="C686" s="87">
        <f t="shared" si="142"/>
        <v>0</v>
      </c>
      <c r="D686" s="54">
        <f t="shared" si="142"/>
        <v>0</v>
      </c>
      <c r="E686" s="54">
        <f t="shared" si="142"/>
        <v>0</v>
      </c>
    </row>
    <row r="687" spans="1:5" s="7" customFormat="1" ht="14.45" customHeight="1" x14ac:dyDescent="0.25">
      <c r="A687" s="3">
        <v>4</v>
      </c>
      <c r="B687" s="39" t="s">
        <v>3</v>
      </c>
      <c r="C687" s="87">
        <f t="shared" si="142"/>
        <v>0</v>
      </c>
      <c r="D687" s="54">
        <f t="shared" si="142"/>
        <v>0</v>
      </c>
      <c r="E687" s="54">
        <f t="shared" si="142"/>
        <v>0</v>
      </c>
    </row>
    <row r="688" spans="1:5" s="7" customFormat="1" ht="14.45" customHeight="1" x14ac:dyDescent="0.25">
      <c r="A688" s="3">
        <v>42</v>
      </c>
      <c r="B688" s="39" t="s">
        <v>40</v>
      </c>
      <c r="C688" s="87">
        <f t="shared" si="142"/>
        <v>0</v>
      </c>
      <c r="D688" s="54">
        <f t="shared" si="142"/>
        <v>0</v>
      </c>
      <c r="E688" s="54">
        <f t="shared" si="142"/>
        <v>0</v>
      </c>
    </row>
    <row r="689" spans="1:5" s="150" customFormat="1" ht="14.45" hidden="1" customHeight="1" x14ac:dyDescent="0.25">
      <c r="A689" s="148">
        <v>426</v>
      </c>
      <c r="B689" s="216" t="s">
        <v>305</v>
      </c>
      <c r="C689" s="154">
        <v>0</v>
      </c>
      <c r="D689" s="149">
        <f>E689-C689</f>
        <v>0</v>
      </c>
      <c r="E689" s="149">
        <v>0</v>
      </c>
    </row>
    <row r="690" spans="1:5" s="150" customFormat="1" ht="13.9" customHeight="1" x14ac:dyDescent="0.25">
      <c r="A690" s="148"/>
      <c r="B690" s="163"/>
      <c r="C690" s="154"/>
      <c r="D690" s="164"/>
      <c r="E690" s="154"/>
    </row>
    <row r="691" spans="1:5" s="219" customFormat="1" ht="13.9" customHeight="1" x14ac:dyDescent="0.25">
      <c r="A691" s="218"/>
      <c r="B691" s="49" t="s">
        <v>418</v>
      </c>
      <c r="C691" s="94">
        <f>C692</f>
        <v>0</v>
      </c>
      <c r="D691" s="94">
        <f>E691-C691</f>
        <v>340000</v>
      </c>
      <c r="E691" s="101">
        <f>E692</f>
        <v>340000</v>
      </c>
    </row>
    <row r="692" spans="1:5" s="150" customFormat="1" ht="13.9" customHeight="1" x14ac:dyDescent="0.25">
      <c r="A692" s="148"/>
      <c r="B692" s="11" t="s">
        <v>56</v>
      </c>
      <c r="C692" s="87">
        <f>C693</f>
        <v>0</v>
      </c>
      <c r="D692" s="98">
        <f>E692-C692</f>
        <v>340000</v>
      </c>
      <c r="E692" s="54">
        <f>E693</f>
        <v>340000</v>
      </c>
    </row>
    <row r="693" spans="1:5" s="150" customFormat="1" ht="13.9" customHeight="1" x14ac:dyDescent="0.25">
      <c r="A693" s="3">
        <v>4</v>
      </c>
      <c r="B693" s="11" t="s">
        <v>3</v>
      </c>
      <c r="C693" s="92">
        <f t="shared" ref="C693:E693" si="143">C694</f>
        <v>0</v>
      </c>
      <c r="D693" s="87">
        <f t="shared" si="143"/>
        <v>340000</v>
      </c>
      <c r="E693" s="54">
        <f t="shared" si="143"/>
        <v>340000</v>
      </c>
    </row>
    <row r="694" spans="1:5" s="150" customFormat="1" ht="13.9" customHeight="1" x14ac:dyDescent="0.25">
      <c r="A694" s="3">
        <v>42</v>
      </c>
      <c r="B694" s="11" t="s">
        <v>40</v>
      </c>
      <c r="C694" s="92">
        <f>C695</f>
        <v>0</v>
      </c>
      <c r="D694" s="92">
        <f>D695</f>
        <v>340000</v>
      </c>
      <c r="E694" s="87">
        <f>E695</f>
        <v>340000</v>
      </c>
    </row>
    <row r="695" spans="1:5" s="150" customFormat="1" ht="13.9" hidden="1" customHeight="1" x14ac:dyDescent="0.25">
      <c r="A695" s="148">
        <v>421</v>
      </c>
      <c r="B695" s="163" t="s">
        <v>101</v>
      </c>
      <c r="C695" s="197">
        <v>0</v>
      </c>
      <c r="D695" s="164">
        <f>E695-C695</f>
        <v>340000</v>
      </c>
      <c r="E695" s="154">
        <v>340000</v>
      </c>
    </row>
    <row r="696" spans="1:5" s="150" customFormat="1" ht="13.9" customHeight="1" x14ac:dyDescent="0.25">
      <c r="A696" s="148"/>
      <c r="B696" s="163"/>
      <c r="C696" s="154"/>
      <c r="D696" s="155"/>
      <c r="E696" s="149"/>
    </row>
    <row r="697" spans="1:5" s="150" customFormat="1" ht="13.9" customHeight="1" x14ac:dyDescent="0.25">
      <c r="A697" s="48"/>
      <c r="B697" s="49" t="s">
        <v>403</v>
      </c>
      <c r="C697" s="94">
        <f>C698</f>
        <v>0</v>
      </c>
      <c r="D697" s="94">
        <f>E697-C697</f>
        <v>180000</v>
      </c>
      <c r="E697" s="101">
        <f>E698</f>
        <v>180000</v>
      </c>
    </row>
    <row r="698" spans="1:5" s="150" customFormat="1" ht="13.9" customHeight="1" x14ac:dyDescent="0.25">
      <c r="A698" s="148"/>
      <c r="B698" s="11" t="s">
        <v>56</v>
      </c>
      <c r="C698" s="87">
        <f>C699</f>
        <v>0</v>
      </c>
      <c r="D698" s="98">
        <f>E698-C698</f>
        <v>180000</v>
      </c>
      <c r="E698" s="54">
        <f>E699</f>
        <v>180000</v>
      </c>
    </row>
    <row r="699" spans="1:5" s="150" customFormat="1" ht="13.9" customHeight="1" x14ac:dyDescent="0.25">
      <c r="A699" s="3">
        <v>4</v>
      </c>
      <c r="B699" s="11" t="s">
        <v>3</v>
      </c>
      <c r="C699" s="92">
        <f t="shared" ref="C699:E699" si="144">C700</f>
        <v>0</v>
      </c>
      <c r="D699" s="87">
        <f t="shared" si="144"/>
        <v>180000</v>
      </c>
      <c r="E699" s="54">
        <f t="shared" si="144"/>
        <v>180000</v>
      </c>
    </row>
    <row r="700" spans="1:5" s="150" customFormat="1" ht="13.9" customHeight="1" x14ac:dyDescent="0.25">
      <c r="A700" s="3">
        <v>42</v>
      </c>
      <c r="B700" s="11" t="s">
        <v>40</v>
      </c>
      <c r="C700" s="92">
        <f>C701</f>
        <v>0</v>
      </c>
      <c r="D700" s="92">
        <f>D701</f>
        <v>180000</v>
      </c>
      <c r="E700" s="87">
        <f>E701</f>
        <v>180000</v>
      </c>
    </row>
    <row r="701" spans="1:5" s="150" customFormat="1" ht="13.9" hidden="1" customHeight="1" x14ac:dyDescent="0.25">
      <c r="A701" s="148">
        <v>421</v>
      </c>
      <c r="B701" s="163" t="s">
        <v>101</v>
      </c>
      <c r="C701" s="197">
        <v>0</v>
      </c>
      <c r="D701" s="164">
        <f>E701-C701</f>
        <v>180000</v>
      </c>
      <c r="E701" s="154">
        <v>180000</v>
      </c>
    </row>
    <row r="702" spans="1:5" s="150" customFormat="1" ht="13.9" customHeight="1" x14ac:dyDescent="0.25">
      <c r="A702" s="148"/>
      <c r="B702" s="163"/>
      <c r="C702" s="154"/>
      <c r="D702" s="155"/>
      <c r="E702" s="149"/>
    </row>
    <row r="703" spans="1:5" s="73" customFormat="1" x14ac:dyDescent="0.25">
      <c r="A703" s="15"/>
      <c r="B703" s="220" t="s">
        <v>180</v>
      </c>
      <c r="C703" s="106">
        <f>C704+C714+C724+C732+C741+C754+C761+C768+C776+C784+C792+C805</f>
        <v>122104.98999999999</v>
      </c>
      <c r="D703" s="221">
        <f>D704+D714+D724+D732+D741+D754+D761+D768+D776+D784+D792+D805</f>
        <v>27738.100000000006</v>
      </c>
      <c r="E703" s="221">
        <f>E704+E714+E724+E732+E741+E754+E761+E768+E776+E784+E792+E805</f>
        <v>149843.1</v>
      </c>
    </row>
    <row r="704" spans="1:5" s="73" customFormat="1" x14ac:dyDescent="0.25">
      <c r="A704" s="15"/>
      <c r="B704" s="40" t="s">
        <v>181</v>
      </c>
      <c r="C704" s="106">
        <f t="shared" ref="C704:E706" si="145">C705</f>
        <v>13272.28</v>
      </c>
      <c r="D704" s="106">
        <f t="shared" si="145"/>
        <v>0</v>
      </c>
      <c r="E704" s="106">
        <f t="shared" si="145"/>
        <v>13272.28</v>
      </c>
    </row>
    <row r="705" spans="1:5" s="7" customFormat="1" x14ac:dyDescent="0.25">
      <c r="A705" s="3"/>
      <c r="B705" s="11" t="s">
        <v>162</v>
      </c>
      <c r="C705" s="87">
        <f t="shared" si="145"/>
        <v>13272.28</v>
      </c>
      <c r="D705" s="87">
        <f t="shared" si="145"/>
        <v>0</v>
      </c>
      <c r="E705" s="87">
        <f t="shared" si="145"/>
        <v>13272.28</v>
      </c>
    </row>
    <row r="706" spans="1:5" s="129" customFormat="1" x14ac:dyDescent="0.25">
      <c r="A706" s="125"/>
      <c r="B706" s="126" t="s">
        <v>58</v>
      </c>
      <c r="C706" s="127">
        <f t="shared" si="145"/>
        <v>13272.28</v>
      </c>
      <c r="D706" s="127">
        <f t="shared" si="145"/>
        <v>0</v>
      </c>
      <c r="E706" s="127">
        <f t="shared" si="145"/>
        <v>13272.28</v>
      </c>
    </row>
    <row r="707" spans="1:5" s="129" customFormat="1" x14ac:dyDescent="0.25">
      <c r="A707" s="125">
        <v>3</v>
      </c>
      <c r="B707" s="126" t="s">
        <v>2</v>
      </c>
      <c r="C707" s="127">
        <f t="shared" ref="C707:D707" si="146">C709+C711</f>
        <v>13272.28</v>
      </c>
      <c r="D707" s="127">
        <f t="shared" si="146"/>
        <v>0</v>
      </c>
      <c r="E707" s="127">
        <f t="shared" ref="E707" si="147">E709+E711</f>
        <v>13272.28</v>
      </c>
    </row>
    <row r="708" spans="1:5" s="129" customFormat="1" x14ac:dyDescent="0.25">
      <c r="A708" s="125">
        <v>32</v>
      </c>
      <c r="B708" s="126" t="s">
        <v>25</v>
      </c>
      <c r="C708" s="127">
        <f>C709+C711</f>
        <v>13272.28</v>
      </c>
      <c r="D708" s="127">
        <f>D709+D711</f>
        <v>0</v>
      </c>
      <c r="E708" s="127">
        <f>E709+E711</f>
        <v>13272.28</v>
      </c>
    </row>
    <row r="709" spans="1:5" hidden="1" x14ac:dyDescent="0.25">
      <c r="A709" s="173">
        <v>322</v>
      </c>
      <c r="B709" s="174" t="s">
        <v>27</v>
      </c>
      <c r="C709" s="90">
        <f>C710</f>
        <v>9290.6</v>
      </c>
      <c r="D709" s="90">
        <f>D710</f>
        <v>0</v>
      </c>
      <c r="E709" s="90">
        <f>E710</f>
        <v>9290.6</v>
      </c>
    </row>
    <row r="710" spans="1:5" hidden="1" x14ac:dyDescent="0.25">
      <c r="A710" s="173">
        <v>322311</v>
      </c>
      <c r="B710" s="174" t="s">
        <v>136</v>
      </c>
      <c r="C710" s="90">
        <v>9290.6</v>
      </c>
      <c r="D710" s="90">
        <f>E710-C710</f>
        <v>0</v>
      </c>
      <c r="E710" s="90">
        <v>9290.6</v>
      </c>
    </row>
    <row r="711" spans="1:5" hidden="1" x14ac:dyDescent="0.25">
      <c r="A711" s="173">
        <v>323</v>
      </c>
      <c r="B711" s="174" t="s">
        <v>28</v>
      </c>
      <c r="C711" s="90">
        <f>C712</f>
        <v>3981.68</v>
      </c>
      <c r="D711" s="90">
        <f>D712</f>
        <v>0</v>
      </c>
      <c r="E711" s="90">
        <f>E712</f>
        <v>3981.68</v>
      </c>
    </row>
    <row r="712" spans="1:5" hidden="1" x14ac:dyDescent="0.25">
      <c r="A712" s="173">
        <v>323294</v>
      </c>
      <c r="B712" s="174" t="s">
        <v>99</v>
      </c>
      <c r="C712" s="90">
        <v>3981.68</v>
      </c>
      <c r="D712" s="90">
        <f>E712-C712</f>
        <v>0</v>
      </c>
      <c r="E712" s="90">
        <v>3981.68</v>
      </c>
    </row>
    <row r="713" spans="1:5" x14ac:dyDescent="0.25">
      <c r="A713" s="148"/>
      <c r="B713" s="12"/>
      <c r="C713" s="197"/>
      <c r="D713" s="164"/>
      <c r="E713" s="154"/>
    </row>
    <row r="714" spans="1:5" s="73" customFormat="1" x14ac:dyDescent="0.25">
      <c r="A714" s="15"/>
      <c r="B714" s="40" t="s">
        <v>182</v>
      </c>
      <c r="C714" s="106">
        <f t="shared" ref="C714:E717" si="148">C715</f>
        <v>26544.559999999998</v>
      </c>
      <c r="D714" s="221">
        <f t="shared" si="148"/>
        <v>18455.440000000002</v>
      </c>
      <c r="E714" s="221">
        <f>E715</f>
        <v>45000</v>
      </c>
    </row>
    <row r="715" spans="1:5" s="7" customFormat="1" x14ac:dyDescent="0.25">
      <c r="A715" s="3"/>
      <c r="B715" s="11" t="s">
        <v>163</v>
      </c>
      <c r="C715" s="87">
        <f t="shared" si="148"/>
        <v>26544.559999999998</v>
      </c>
      <c r="D715" s="87">
        <f t="shared" si="148"/>
        <v>18455.440000000002</v>
      </c>
      <c r="E715" s="87">
        <f t="shared" si="148"/>
        <v>45000</v>
      </c>
    </row>
    <row r="716" spans="1:5" s="129" customFormat="1" x14ac:dyDescent="0.25">
      <c r="A716" s="125"/>
      <c r="B716" s="126" t="s">
        <v>58</v>
      </c>
      <c r="C716" s="127">
        <f t="shared" si="148"/>
        <v>26544.559999999998</v>
      </c>
      <c r="D716" s="127">
        <f t="shared" si="148"/>
        <v>18455.440000000002</v>
      </c>
      <c r="E716" s="127">
        <f t="shared" si="148"/>
        <v>45000</v>
      </c>
    </row>
    <row r="717" spans="1:5" s="129" customFormat="1" x14ac:dyDescent="0.25">
      <c r="A717" s="125">
        <v>3</v>
      </c>
      <c r="B717" s="126" t="s">
        <v>2</v>
      </c>
      <c r="C717" s="127">
        <f t="shared" si="148"/>
        <v>26544.559999999998</v>
      </c>
      <c r="D717" s="127">
        <f t="shared" si="148"/>
        <v>18455.440000000002</v>
      </c>
      <c r="E717" s="127">
        <f t="shared" si="148"/>
        <v>45000</v>
      </c>
    </row>
    <row r="718" spans="1:5" s="129" customFormat="1" x14ac:dyDescent="0.25">
      <c r="A718" s="125">
        <v>32</v>
      </c>
      <c r="B718" s="126" t="s">
        <v>25</v>
      </c>
      <c r="C718" s="127">
        <f t="shared" ref="C718:D718" si="149">C719+C721</f>
        <v>26544.559999999998</v>
      </c>
      <c r="D718" s="127">
        <f t="shared" si="149"/>
        <v>18455.440000000002</v>
      </c>
      <c r="E718" s="127">
        <f t="shared" ref="E718" si="150">E719+E721</f>
        <v>45000</v>
      </c>
    </row>
    <row r="719" spans="1:5" hidden="1" x14ac:dyDescent="0.25">
      <c r="A719" s="173">
        <v>322</v>
      </c>
      <c r="B719" s="174" t="s">
        <v>27</v>
      </c>
      <c r="C719" s="90">
        <f t="shared" ref="C719:E719" si="151">C720</f>
        <v>11945.05</v>
      </c>
      <c r="D719" s="90">
        <f t="shared" si="151"/>
        <v>14455.440000000002</v>
      </c>
      <c r="E719" s="90">
        <f t="shared" si="151"/>
        <v>26400.49</v>
      </c>
    </row>
    <row r="720" spans="1:5" hidden="1" x14ac:dyDescent="0.25">
      <c r="A720" s="173">
        <v>32244</v>
      </c>
      <c r="B720" s="174" t="s">
        <v>250</v>
      </c>
      <c r="C720" s="90">
        <v>11945.05</v>
      </c>
      <c r="D720" s="180">
        <f>E720-C720</f>
        <v>14455.440000000002</v>
      </c>
      <c r="E720" s="90">
        <v>26400.49</v>
      </c>
    </row>
    <row r="721" spans="1:5" hidden="1" x14ac:dyDescent="0.25">
      <c r="A721" s="173">
        <v>323</v>
      </c>
      <c r="B721" s="174" t="s">
        <v>28</v>
      </c>
      <c r="C721" s="90">
        <f t="shared" ref="C721:E721" si="152">C722</f>
        <v>14599.51</v>
      </c>
      <c r="D721" s="90">
        <f t="shared" si="152"/>
        <v>3999.9999999999982</v>
      </c>
      <c r="E721" s="90">
        <f t="shared" si="152"/>
        <v>18599.509999999998</v>
      </c>
    </row>
    <row r="722" spans="1:5" hidden="1" x14ac:dyDescent="0.25">
      <c r="A722" s="173">
        <v>323291</v>
      </c>
      <c r="B722" s="174" t="s">
        <v>98</v>
      </c>
      <c r="C722" s="90">
        <v>14599.51</v>
      </c>
      <c r="D722" s="180">
        <f>E722-C722</f>
        <v>3999.9999999999982</v>
      </c>
      <c r="E722" s="90">
        <v>18599.509999999998</v>
      </c>
    </row>
    <row r="723" spans="1:5" x14ac:dyDescent="0.25">
      <c r="A723" s="148"/>
      <c r="B723" s="163"/>
      <c r="C723" s="197"/>
      <c r="D723" s="164"/>
      <c r="E723" s="154"/>
    </row>
    <row r="724" spans="1:5" s="73" customFormat="1" x14ac:dyDescent="0.25">
      <c r="A724" s="15"/>
      <c r="B724" s="40" t="s">
        <v>183</v>
      </c>
      <c r="C724" s="106">
        <f>C725</f>
        <v>11945.05</v>
      </c>
      <c r="D724" s="106">
        <f>D725</f>
        <v>0</v>
      </c>
      <c r="E724" s="106">
        <f t="shared" ref="C724:E729" si="153">E725</f>
        <v>11945.05</v>
      </c>
    </row>
    <row r="725" spans="1:5" s="7" customFormat="1" x14ac:dyDescent="0.25">
      <c r="A725" s="3"/>
      <c r="B725" s="11" t="s">
        <v>163</v>
      </c>
      <c r="C725" s="87">
        <f t="shared" si="153"/>
        <v>11945.05</v>
      </c>
      <c r="D725" s="87">
        <f t="shared" si="153"/>
        <v>0</v>
      </c>
      <c r="E725" s="87">
        <f t="shared" si="153"/>
        <v>11945.05</v>
      </c>
    </row>
    <row r="726" spans="1:5" s="129" customFormat="1" x14ac:dyDescent="0.25">
      <c r="A726" s="125"/>
      <c r="B726" s="126" t="s">
        <v>58</v>
      </c>
      <c r="C726" s="127">
        <f t="shared" si="153"/>
        <v>11945.05</v>
      </c>
      <c r="D726" s="127">
        <f t="shared" si="153"/>
        <v>0</v>
      </c>
      <c r="E726" s="127">
        <f t="shared" si="153"/>
        <v>11945.05</v>
      </c>
    </row>
    <row r="727" spans="1:5" s="129" customFormat="1" x14ac:dyDescent="0.25">
      <c r="A727" s="125">
        <v>3</v>
      </c>
      <c r="B727" s="126" t="s">
        <v>2</v>
      </c>
      <c r="C727" s="127">
        <f t="shared" si="153"/>
        <v>11945.05</v>
      </c>
      <c r="D727" s="127">
        <f t="shared" si="153"/>
        <v>0</v>
      </c>
      <c r="E727" s="127">
        <f t="shared" si="153"/>
        <v>11945.05</v>
      </c>
    </row>
    <row r="728" spans="1:5" s="129" customFormat="1" ht="12.6" customHeight="1" x14ac:dyDescent="0.25">
      <c r="A728" s="125">
        <v>32</v>
      </c>
      <c r="B728" s="126" t="s">
        <v>25</v>
      </c>
      <c r="C728" s="127">
        <f t="shared" si="153"/>
        <v>11945.05</v>
      </c>
      <c r="D728" s="127">
        <f t="shared" si="153"/>
        <v>0</v>
      </c>
      <c r="E728" s="127">
        <f t="shared" si="153"/>
        <v>11945.05</v>
      </c>
    </row>
    <row r="729" spans="1:5" hidden="1" x14ac:dyDescent="0.25">
      <c r="A729" s="173">
        <v>323</v>
      </c>
      <c r="B729" s="174" t="s">
        <v>28</v>
      </c>
      <c r="C729" s="90">
        <f t="shared" si="153"/>
        <v>11945.05</v>
      </c>
      <c r="D729" s="90">
        <f t="shared" si="153"/>
        <v>0</v>
      </c>
      <c r="E729" s="90">
        <f t="shared" si="153"/>
        <v>11945.05</v>
      </c>
    </row>
    <row r="730" spans="1:5" hidden="1" x14ac:dyDescent="0.25">
      <c r="A730" s="173">
        <v>323292</v>
      </c>
      <c r="B730" s="174" t="s">
        <v>120</v>
      </c>
      <c r="C730" s="90">
        <v>11945.05</v>
      </c>
      <c r="D730" s="180">
        <f>E730-C730</f>
        <v>0</v>
      </c>
      <c r="E730" s="90">
        <v>11945.05</v>
      </c>
    </row>
    <row r="731" spans="1:5" x14ac:dyDescent="0.25">
      <c r="A731" s="148"/>
      <c r="B731" s="163"/>
      <c r="C731" s="197"/>
      <c r="D731" s="164"/>
      <c r="E731" s="154"/>
    </row>
    <row r="732" spans="1:5" s="73" customFormat="1" x14ac:dyDescent="0.25">
      <c r="A732" s="15"/>
      <c r="B732" s="40" t="s">
        <v>419</v>
      </c>
      <c r="C732" s="106">
        <f t="shared" ref="C732:E736" si="154">C733</f>
        <v>9290.6</v>
      </c>
      <c r="D732" s="106">
        <f t="shared" si="154"/>
        <v>0</v>
      </c>
      <c r="E732" s="106">
        <f t="shared" si="154"/>
        <v>9290.6</v>
      </c>
    </row>
    <row r="733" spans="1:5" s="7" customFormat="1" x14ac:dyDescent="0.25">
      <c r="A733" s="3"/>
      <c r="B733" s="11" t="s">
        <v>163</v>
      </c>
      <c r="C733" s="87">
        <f t="shared" si="154"/>
        <v>9290.6</v>
      </c>
      <c r="D733" s="87">
        <f t="shared" si="154"/>
        <v>0</v>
      </c>
      <c r="E733" s="87">
        <f t="shared" si="154"/>
        <v>9290.6</v>
      </c>
    </row>
    <row r="734" spans="1:5" s="129" customFormat="1" x14ac:dyDescent="0.25">
      <c r="A734" s="125"/>
      <c r="B734" s="126" t="s">
        <v>58</v>
      </c>
      <c r="C734" s="127">
        <f t="shared" si="154"/>
        <v>9290.6</v>
      </c>
      <c r="D734" s="127">
        <f t="shared" si="154"/>
        <v>0</v>
      </c>
      <c r="E734" s="127">
        <f t="shared" si="154"/>
        <v>9290.6</v>
      </c>
    </row>
    <row r="735" spans="1:5" s="129" customFormat="1" x14ac:dyDescent="0.25">
      <c r="A735" s="125">
        <v>3</v>
      </c>
      <c r="B735" s="126" t="s">
        <v>2</v>
      </c>
      <c r="C735" s="127">
        <f t="shared" si="154"/>
        <v>9290.6</v>
      </c>
      <c r="D735" s="127">
        <f t="shared" si="154"/>
        <v>0</v>
      </c>
      <c r="E735" s="127">
        <f t="shared" si="154"/>
        <v>9290.6</v>
      </c>
    </row>
    <row r="736" spans="1:5" s="129" customFormat="1" x14ac:dyDescent="0.25">
      <c r="A736" s="125">
        <v>32</v>
      </c>
      <c r="B736" s="126" t="s">
        <v>25</v>
      </c>
      <c r="C736" s="127">
        <f t="shared" si="154"/>
        <v>9290.6</v>
      </c>
      <c r="D736" s="127">
        <f t="shared" si="154"/>
        <v>0</v>
      </c>
      <c r="E736" s="127">
        <f t="shared" si="154"/>
        <v>9290.6</v>
      </c>
    </row>
    <row r="737" spans="1:5" ht="13.15" hidden="1" customHeight="1" x14ac:dyDescent="0.25">
      <c r="A737" s="173">
        <v>323</v>
      </c>
      <c r="B737" s="174" t="s">
        <v>28</v>
      </c>
      <c r="C737" s="90">
        <f t="shared" ref="C737:E737" si="155">C738+C739</f>
        <v>9290.6</v>
      </c>
      <c r="D737" s="90">
        <f t="shared" ref="D737" si="156">D738+D739</f>
        <v>0</v>
      </c>
      <c r="E737" s="90">
        <f t="shared" si="155"/>
        <v>9290.6</v>
      </c>
    </row>
    <row r="738" spans="1:5" hidden="1" x14ac:dyDescent="0.25">
      <c r="A738" s="173">
        <v>323293</v>
      </c>
      <c r="B738" s="174" t="s">
        <v>177</v>
      </c>
      <c r="C738" s="90">
        <v>2654.46</v>
      </c>
      <c r="D738" s="196">
        <f>E738-C738</f>
        <v>0</v>
      </c>
      <c r="E738" s="90">
        <v>2654.46</v>
      </c>
    </row>
    <row r="739" spans="1:5" hidden="1" x14ac:dyDescent="0.25">
      <c r="A739" s="173">
        <v>323297</v>
      </c>
      <c r="B739" s="174" t="s">
        <v>260</v>
      </c>
      <c r="C739" s="90">
        <v>6636.14</v>
      </c>
      <c r="D739" s="196">
        <f>E739-C739</f>
        <v>0</v>
      </c>
      <c r="E739" s="90">
        <v>6636.14</v>
      </c>
    </row>
    <row r="740" spans="1:5" x14ac:dyDescent="0.25">
      <c r="A740" s="148"/>
      <c r="B740" s="163"/>
      <c r="C740" s="197"/>
      <c r="D740" s="164"/>
      <c r="E740" s="154"/>
    </row>
    <row r="741" spans="1:5" s="73" customFormat="1" x14ac:dyDescent="0.25">
      <c r="A741" s="15"/>
      <c r="B741" s="40" t="s">
        <v>251</v>
      </c>
      <c r="C741" s="106">
        <f t="shared" ref="C741:E744" si="157">C742</f>
        <v>15926.739999999998</v>
      </c>
      <c r="D741" s="106">
        <f t="shared" si="157"/>
        <v>8681.93</v>
      </c>
      <c r="E741" s="106">
        <f t="shared" si="157"/>
        <v>24608.67</v>
      </c>
    </row>
    <row r="742" spans="1:5" s="7" customFormat="1" x14ac:dyDescent="0.25">
      <c r="A742" s="3"/>
      <c r="B742" s="11" t="s">
        <v>163</v>
      </c>
      <c r="C742" s="87">
        <f t="shared" si="157"/>
        <v>15926.739999999998</v>
      </c>
      <c r="D742" s="87">
        <f t="shared" si="157"/>
        <v>8681.93</v>
      </c>
      <c r="E742" s="87">
        <f t="shared" si="157"/>
        <v>24608.67</v>
      </c>
    </row>
    <row r="743" spans="1:5" s="129" customFormat="1" x14ac:dyDescent="0.25">
      <c r="A743" s="125"/>
      <c r="B743" s="126" t="s">
        <v>58</v>
      </c>
      <c r="C743" s="127">
        <f t="shared" si="157"/>
        <v>15926.739999999998</v>
      </c>
      <c r="D743" s="127">
        <f t="shared" si="157"/>
        <v>8681.93</v>
      </c>
      <c r="E743" s="127">
        <f t="shared" si="157"/>
        <v>24608.67</v>
      </c>
    </row>
    <row r="744" spans="1:5" s="129" customFormat="1" x14ac:dyDescent="0.25">
      <c r="A744" s="125">
        <v>3</v>
      </c>
      <c r="B744" s="126" t="s">
        <v>2</v>
      </c>
      <c r="C744" s="127">
        <f t="shared" si="157"/>
        <v>15926.739999999998</v>
      </c>
      <c r="D744" s="127">
        <f t="shared" si="157"/>
        <v>8681.93</v>
      </c>
      <c r="E744" s="127">
        <f t="shared" si="157"/>
        <v>24608.67</v>
      </c>
    </row>
    <row r="745" spans="1:5" s="129" customFormat="1" x14ac:dyDescent="0.25">
      <c r="A745" s="125">
        <v>32</v>
      </c>
      <c r="B745" s="126" t="s">
        <v>25</v>
      </c>
      <c r="C745" s="127">
        <f>C746+C750</f>
        <v>15926.739999999998</v>
      </c>
      <c r="D745" s="127">
        <f t="shared" ref="D745" si="158">D746+D750</f>
        <v>8681.93</v>
      </c>
      <c r="E745" s="127">
        <f t="shared" ref="E745" si="159">E746+E750</f>
        <v>24608.67</v>
      </c>
    </row>
    <row r="746" spans="1:5" hidden="1" x14ac:dyDescent="0.25">
      <c r="A746" s="173">
        <v>322</v>
      </c>
      <c r="B746" s="174" t="s">
        <v>27</v>
      </c>
      <c r="C746" s="90">
        <f>C748+C749+C747</f>
        <v>9954.2099999999991</v>
      </c>
      <c r="D746" s="90">
        <f>D748+D749+D747</f>
        <v>8681.93</v>
      </c>
      <c r="E746" s="90">
        <f>E747+E748+E749</f>
        <v>18636.14</v>
      </c>
    </row>
    <row r="747" spans="1:5" hidden="1" x14ac:dyDescent="0.25">
      <c r="A747" s="173">
        <v>32234</v>
      </c>
      <c r="B747" s="174" t="s">
        <v>133</v>
      </c>
      <c r="C747" s="90">
        <v>2654.46</v>
      </c>
      <c r="D747" s="90">
        <f>E747-C747</f>
        <v>0</v>
      </c>
      <c r="E747" s="90">
        <v>2654.46</v>
      </c>
    </row>
    <row r="748" spans="1:5" hidden="1" x14ac:dyDescent="0.25">
      <c r="A748" s="173">
        <v>32242</v>
      </c>
      <c r="B748" s="174" t="s">
        <v>134</v>
      </c>
      <c r="C748" s="90">
        <v>3981.68</v>
      </c>
      <c r="D748" s="90">
        <f>E748-C748</f>
        <v>0</v>
      </c>
      <c r="E748" s="90">
        <v>3981.68</v>
      </c>
    </row>
    <row r="749" spans="1:5" hidden="1" x14ac:dyDescent="0.25">
      <c r="A749" s="173">
        <v>32244</v>
      </c>
      <c r="B749" s="195" t="s">
        <v>334</v>
      </c>
      <c r="C749" s="90">
        <v>3318.07</v>
      </c>
      <c r="D749" s="90">
        <f>E749-C749</f>
        <v>8681.93</v>
      </c>
      <c r="E749" s="90">
        <v>12000</v>
      </c>
    </row>
    <row r="750" spans="1:5" hidden="1" x14ac:dyDescent="0.25">
      <c r="A750" s="173">
        <v>323</v>
      </c>
      <c r="B750" s="174" t="s">
        <v>28</v>
      </c>
      <c r="C750" s="90">
        <f>C751+C752</f>
        <v>5972.53</v>
      </c>
      <c r="D750" s="90">
        <f>D751+D752</f>
        <v>0</v>
      </c>
      <c r="E750" s="90">
        <f>E752+E751</f>
        <v>5972.53</v>
      </c>
    </row>
    <row r="751" spans="1:5" hidden="1" x14ac:dyDescent="0.25">
      <c r="A751" s="173">
        <v>32322</v>
      </c>
      <c r="B751" s="174" t="s">
        <v>135</v>
      </c>
      <c r="C751" s="90">
        <v>1990.84</v>
      </c>
      <c r="D751" s="90">
        <f>E751-C751</f>
        <v>0</v>
      </c>
      <c r="E751" s="90">
        <v>1990.84</v>
      </c>
    </row>
    <row r="752" spans="1:5" hidden="1" x14ac:dyDescent="0.25">
      <c r="A752" s="173">
        <v>32342</v>
      </c>
      <c r="B752" s="174" t="s">
        <v>137</v>
      </c>
      <c r="C752" s="90">
        <v>3981.69</v>
      </c>
      <c r="D752" s="90">
        <f>E752-C752</f>
        <v>0</v>
      </c>
      <c r="E752" s="90">
        <v>3981.69</v>
      </c>
    </row>
    <row r="753" spans="1:5" x14ac:dyDescent="0.25">
      <c r="A753" s="148"/>
      <c r="B753" s="163"/>
      <c r="C753" s="196"/>
      <c r="D753" s="180"/>
      <c r="E753" s="90"/>
    </row>
    <row r="754" spans="1:5" s="73" customFormat="1" ht="13.9" customHeight="1" x14ac:dyDescent="0.25">
      <c r="A754" s="15"/>
      <c r="B754" s="40" t="s">
        <v>341</v>
      </c>
      <c r="C754" s="106">
        <f t="shared" ref="C754:E757" si="160">C755</f>
        <v>2654.46</v>
      </c>
      <c r="D754" s="106">
        <f t="shared" si="160"/>
        <v>0</v>
      </c>
      <c r="E754" s="106">
        <f t="shared" si="160"/>
        <v>2654.46</v>
      </c>
    </row>
    <row r="755" spans="1:5" s="7" customFormat="1" ht="13.9" customHeight="1" x14ac:dyDescent="0.25">
      <c r="A755" s="3"/>
      <c r="B755" s="7" t="s">
        <v>422</v>
      </c>
      <c r="C755" s="87">
        <f t="shared" si="160"/>
        <v>2654.46</v>
      </c>
      <c r="D755" s="87">
        <f t="shared" si="160"/>
        <v>0</v>
      </c>
      <c r="E755" s="87">
        <f t="shared" si="160"/>
        <v>2654.46</v>
      </c>
    </row>
    <row r="756" spans="1:5" s="7" customFormat="1" ht="13.9" customHeight="1" x14ac:dyDescent="0.25">
      <c r="A756" s="3"/>
      <c r="B756" s="11" t="s">
        <v>58</v>
      </c>
      <c r="C756" s="87">
        <f t="shared" si="160"/>
        <v>2654.46</v>
      </c>
      <c r="D756" s="87">
        <f t="shared" si="160"/>
        <v>0</v>
      </c>
      <c r="E756" s="87">
        <f t="shared" si="160"/>
        <v>2654.46</v>
      </c>
    </row>
    <row r="757" spans="1:5" s="7" customFormat="1" ht="13.9" customHeight="1" x14ac:dyDescent="0.25">
      <c r="A757" s="3">
        <v>3</v>
      </c>
      <c r="B757" s="11" t="s">
        <v>2</v>
      </c>
      <c r="C757" s="87">
        <f t="shared" si="160"/>
        <v>2654.46</v>
      </c>
      <c r="D757" s="87">
        <f t="shared" si="160"/>
        <v>0</v>
      </c>
      <c r="E757" s="87">
        <f t="shared" si="160"/>
        <v>2654.46</v>
      </c>
    </row>
    <row r="758" spans="1:5" s="7" customFormat="1" ht="13.9" customHeight="1" x14ac:dyDescent="0.25">
      <c r="A758" s="3">
        <v>32</v>
      </c>
      <c r="B758" s="11" t="s">
        <v>53</v>
      </c>
      <c r="C758" s="87">
        <f>C759</f>
        <v>2654.46</v>
      </c>
      <c r="D758" s="87">
        <f>D759</f>
        <v>0</v>
      </c>
      <c r="E758" s="87">
        <f>E759</f>
        <v>2654.46</v>
      </c>
    </row>
    <row r="759" spans="1:5" s="150" customFormat="1" ht="13.9" hidden="1" customHeight="1" x14ac:dyDescent="0.25">
      <c r="A759" s="148">
        <v>323</v>
      </c>
      <c r="B759" s="163" t="s">
        <v>28</v>
      </c>
      <c r="C759" s="154">
        <v>2654.46</v>
      </c>
      <c r="D759" s="164">
        <f>E759-C759</f>
        <v>0</v>
      </c>
      <c r="E759" s="154">
        <v>2654.46</v>
      </c>
    </row>
    <row r="760" spans="1:5" s="150" customFormat="1" ht="13.9" customHeight="1" x14ac:dyDescent="0.25">
      <c r="A760" s="148"/>
      <c r="B760" s="163"/>
      <c r="C760" s="197"/>
      <c r="D760" s="164"/>
      <c r="E760" s="154"/>
    </row>
    <row r="761" spans="1:5" s="73" customFormat="1" ht="13.9" customHeight="1" x14ac:dyDescent="0.25">
      <c r="A761" s="15"/>
      <c r="B761" s="40" t="s">
        <v>420</v>
      </c>
      <c r="C761" s="106">
        <f t="shared" ref="C761:E764" si="161">C762</f>
        <v>0</v>
      </c>
      <c r="D761" s="106">
        <f t="shared" si="161"/>
        <v>0</v>
      </c>
      <c r="E761" s="106">
        <f t="shared" si="161"/>
        <v>0</v>
      </c>
    </row>
    <row r="762" spans="1:5" s="7" customFormat="1" ht="13.9" customHeight="1" x14ac:dyDescent="0.25">
      <c r="A762" s="3"/>
      <c r="B762" s="7" t="s">
        <v>422</v>
      </c>
      <c r="C762" s="87">
        <f t="shared" si="161"/>
        <v>0</v>
      </c>
      <c r="D762" s="87">
        <f t="shared" si="161"/>
        <v>0</v>
      </c>
      <c r="E762" s="87">
        <f t="shared" si="161"/>
        <v>0</v>
      </c>
    </row>
    <row r="763" spans="1:5" s="7" customFormat="1" ht="13.9" customHeight="1" x14ac:dyDescent="0.25">
      <c r="A763" s="3"/>
      <c r="B763" s="11" t="s">
        <v>58</v>
      </c>
      <c r="C763" s="87">
        <f t="shared" si="161"/>
        <v>0</v>
      </c>
      <c r="D763" s="87">
        <f t="shared" si="161"/>
        <v>0</v>
      </c>
      <c r="E763" s="87">
        <f t="shared" si="161"/>
        <v>0</v>
      </c>
    </row>
    <row r="764" spans="1:5" s="7" customFormat="1" ht="13.9" customHeight="1" x14ac:dyDescent="0.25">
      <c r="A764" s="3">
        <v>3</v>
      </c>
      <c r="B764" s="11" t="s">
        <v>2</v>
      </c>
      <c r="C764" s="87">
        <f t="shared" si="161"/>
        <v>0</v>
      </c>
      <c r="D764" s="87">
        <f t="shared" si="161"/>
        <v>0</v>
      </c>
      <c r="E764" s="87">
        <f t="shared" si="161"/>
        <v>0</v>
      </c>
    </row>
    <row r="765" spans="1:5" s="7" customFormat="1" ht="13.9" customHeight="1" x14ac:dyDescent="0.25">
      <c r="A765" s="3">
        <v>32</v>
      </c>
      <c r="B765" s="11" t="s">
        <v>53</v>
      </c>
      <c r="C765" s="87">
        <f>C766</f>
        <v>0</v>
      </c>
      <c r="D765" s="87">
        <f>D766</f>
        <v>0</v>
      </c>
      <c r="E765" s="87">
        <f>E766</f>
        <v>0</v>
      </c>
    </row>
    <row r="766" spans="1:5" s="150" customFormat="1" ht="13.9" hidden="1" customHeight="1" x14ac:dyDescent="0.25">
      <c r="A766" s="148">
        <v>323</v>
      </c>
      <c r="B766" s="163" t="s">
        <v>28</v>
      </c>
      <c r="C766" s="154">
        <v>0</v>
      </c>
      <c r="D766" s="164">
        <f>E766-C766</f>
        <v>0</v>
      </c>
      <c r="E766" s="154">
        <v>0</v>
      </c>
    </row>
    <row r="767" spans="1:5" x14ac:dyDescent="0.25">
      <c r="A767" s="148"/>
      <c r="B767" s="163"/>
      <c r="C767" s="197"/>
      <c r="D767" s="99"/>
      <c r="E767" s="154"/>
    </row>
    <row r="768" spans="1:5" s="73" customFormat="1" x14ac:dyDescent="0.25">
      <c r="A768" s="15"/>
      <c r="B768" s="40" t="s">
        <v>340</v>
      </c>
      <c r="C768" s="106">
        <f t="shared" ref="C768:E771" si="162">C769</f>
        <v>11281.44</v>
      </c>
      <c r="D768" s="106">
        <f t="shared" si="162"/>
        <v>0</v>
      </c>
      <c r="E768" s="106">
        <f t="shared" si="162"/>
        <v>11281.44</v>
      </c>
    </row>
    <row r="769" spans="1:5" s="7" customFormat="1" x14ac:dyDescent="0.25">
      <c r="A769" s="3"/>
      <c r="B769" s="13" t="s">
        <v>167</v>
      </c>
      <c r="C769" s="87">
        <f t="shared" si="162"/>
        <v>11281.44</v>
      </c>
      <c r="D769" s="87">
        <f t="shared" si="162"/>
        <v>0</v>
      </c>
      <c r="E769" s="87">
        <f t="shared" si="162"/>
        <v>11281.44</v>
      </c>
    </row>
    <row r="770" spans="1:5" s="129" customFormat="1" x14ac:dyDescent="0.25">
      <c r="A770" s="125"/>
      <c r="B770" s="126" t="s">
        <v>58</v>
      </c>
      <c r="C770" s="127">
        <f t="shared" si="162"/>
        <v>11281.44</v>
      </c>
      <c r="D770" s="127">
        <f t="shared" si="162"/>
        <v>0</v>
      </c>
      <c r="E770" s="127">
        <f t="shared" si="162"/>
        <v>11281.44</v>
      </c>
    </row>
    <row r="771" spans="1:5" s="129" customFormat="1" x14ac:dyDescent="0.25">
      <c r="A771" s="125">
        <v>3</v>
      </c>
      <c r="B771" s="126" t="s">
        <v>2</v>
      </c>
      <c r="C771" s="127">
        <f t="shared" si="162"/>
        <v>11281.44</v>
      </c>
      <c r="D771" s="127">
        <f t="shared" si="162"/>
        <v>0</v>
      </c>
      <c r="E771" s="127">
        <f t="shared" si="162"/>
        <v>11281.44</v>
      </c>
    </row>
    <row r="772" spans="1:5" s="129" customFormat="1" x14ac:dyDescent="0.25">
      <c r="A772" s="125">
        <v>32</v>
      </c>
      <c r="B772" s="126" t="s">
        <v>25</v>
      </c>
      <c r="C772" s="127">
        <f>C773+C774</f>
        <v>11281.44</v>
      </c>
      <c r="D772" s="127">
        <f>D773+D774</f>
        <v>0</v>
      </c>
      <c r="E772" s="127">
        <f>E773+E774</f>
        <v>11281.44</v>
      </c>
    </row>
    <row r="773" spans="1:5" hidden="1" x14ac:dyDescent="0.25">
      <c r="A773" s="173">
        <v>323</v>
      </c>
      <c r="B773" s="174" t="s">
        <v>28</v>
      </c>
      <c r="C773" s="90">
        <v>11281.44</v>
      </c>
      <c r="D773" s="180">
        <f>E773-C773</f>
        <v>0</v>
      </c>
      <c r="E773" s="90">
        <v>11281.44</v>
      </c>
    </row>
    <row r="774" spans="1:5" ht="14.45" hidden="1" customHeight="1" x14ac:dyDescent="0.25">
      <c r="A774" s="173">
        <v>323</v>
      </c>
      <c r="B774" s="174" t="s">
        <v>139</v>
      </c>
      <c r="C774" s="196">
        <v>0</v>
      </c>
      <c r="D774" s="180">
        <f>E774-C774</f>
        <v>0</v>
      </c>
      <c r="E774" s="90">
        <v>0</v>
      </c>
    </row>
    <row r="775" spans="1:5" x14ac:dyDescent="0.25">
      <c r="A775" s="148"/>
      <c r="B775" s="12"/>
      <c r="C775" s="197"/>
      <c r="D775" s="164"/>
      <c r="E775" s="154"/>
    </row>
    <row r="776" spans="1:5" s="73" customFormat="1" x14ac:dyDescent="0.25">
      <c r="A776" s="15"/>
      <c r="B776" s="40" t="s">
        <v>293</v>
      </c>
      <c r="C776" s="106">
        <f t="shared" ref="C776:E779" si="163">C777</f>
        <v>1327.23</v>
      </c>
      <c r="D776" s="106">
        <f t="shared" si="163"/>
        <v>0</v>
      </c>
      <c r="E776" s="106">
        <f t="shared" si="163"/>
        <v>1327.23</v>
      </c>
    </row>
    <row r="777" spans="1:5" s="7" customFormat="1" x14ac:dyDescent="0.25">
      <c r="A777" s="3"/>
      <c r="B777" s="13" t="s">
        <v>167</v>
      </c>
      <c r="C777" s="87">
        <f t="shared" si="163"/>
        <v>1327.23</v>
      </c>
      <c r="D777" s="87">
        <f t="shared" si="163"/>
        <v>0</v>
      </c>
      <c r="E777" s="87">
        <f t="shared" si="163"/>
        <v>1327.23</v>
      </c>
    </row>
    <row r="778" spans="1:5" s="7" customFormat="1" x14ac:dyDescent="0.25">
      <c r="A778" s="3"/>
      <c r="B778" s="11" t="s">
        <v>58</v>
      </c>
      <c r="C778" s="87">
        <f t="shared" si="163"/>
        <v>1327.23</v>
      </c>
      <c r="D778" s="87">
        <f t="shared" si="163"/>
        <v>0</v>
      </c>
      <c r="E778" s="87">
        <f t="shared" si="163"/>
        <v>1327.23</v>
      </c>
    </row>
    <row r="779" spans="1:5" s="7" customFormat="1" x14ac:dyDescent="0.25">
      <c r="A779" s="3">
        <v>3</v>
      </c>
      <c r="B779" s="11" t="s">
        <v>2</v>
      </c>
      <c r="C779" s="87">
        <f t="shared" si="163"/>
        <v>1327.23</v>
      </c>
      <c r="D779" s="87">
        <f t="shared" si="163"/>
        <v>0</v>
      </c>
      <c r="E779" s="87">
        <f t="shared" si="163"/>
        <v>1327.23</v>
      </c>
    </row>
    <row r="780" spans="1:5" s="7" customFormat="1" x14ac:dyDescent="0.25">
      <c r="A780" s="3">
        <v>32</v>
      </c>
      <c r="B780" s="11" t="s">
        <v>25</v>
      </c>
      <c r="C780" s="87">
        <f>C781+C782</f>
        <v>1327.23</v>
      </c>
      <c r="D780" s="87">
        <f>D781+D782</f>
        <v>0</v>
      </c>
      <c r="E780" s="87">
        <f>E781+E782</f>
        <v>1327.23</v>
      </c>
    </row>
    <row r="781" spans="1:5" s="150" customFormat="1" hidden="1" x14ac:dyDescent="0.25">
      <c r="A781" s="148">
        <v>323</v>
      </c>
      <c r="B781" s="163" t="s">
        <v>28</v>
      </c>
      <c r="C781" s="154">
        <v>1327.23</v>
      </c>
      <c r="D781" s="164">
        <f>E781-C781</f>
        <v>0</v>
      </c>
      <c r="E781" s="154">
        <v>1327.23</v>
      </c>
    </row>
    <row r="782" spans="1:5" s="150" customFormat="1" ht="14.45" hidden="1" customHeight="1" x14ac:dyDescent="0.25">
      <c r="A782" s="148">
        <v>323</v>
      </c>
      <c r="B782" s="163" t="s">
        <v>151</v>
      </c>
      <c r="C782" s="154">
        <v>0</v>
      </c>
      <c r="D782" s="164">
        <f>E782-C782</f>
        <v>0</v>
      </c>
      <c r="E782" s="154">
        <v>0</v>
      </c>
    </row>
    <row r="783" spans="1:5" x14ac:dyDescent="0.25">
      <c r="C783" s="222"/>
      <c r="D783" s="223"/>
      <c r="E783" s="222"/>
    </row>
    <row r="784" spans="1:5" s="73" customFormat="1" x14ac:dyDescent="0.25">
      <c r="A784" s="15"/>
      <c r="B784" s="40" t="s">
        <v>288</v>
      </c>
      <c r="C784" s="106">
        <f>C785</f>
        <v>0</v>
      </c>
      <c r="D784" s="106">
        <f>D785</f>
        <v>0</v>
      </c>
      <c r="E784" s="106">
        <f t="shared" ref="C784:E788" si="164">E785</f>
        <v>0</v>
      </c>
    </row>
    <row r="785" spans="1:5" s="7" customFormat="1" x14ac:dyDescent="0.25">
      <c r="A785" s="3"/>
      <c r="B785" s="7" t="s">
        <v>421</v>
      </c>
      <c r="C785" s="87">
        <f t="shared" si="164"/>
        <v>0</v>
      </c>
      <c r="D785" s="87">
        <f t="shared" si="164"/>
        <v>0</v>
      </c>
      <c r="E785" s="87">
        <f t="shared" si="164"/>
        <v>0</v>
      </c>
    </row>
    <row r="786" spans="1:5" s="7" customFormat="1" x14ac:dyDescent="0.25">
      <c r="A786" s="3"/>
      <c r="B786" s="11" t="s">
        <v>58</v>
      </c>
      <c r="C786" s="87">
        <f t="shared" si="164"/>
        <v>0</v>
      </c>
      <c r="D786" s="87">
        <f t="shared" si="164"/>
        <v>0</v>
      </c>
      <c r="E786" s="87">
        <f t="shared" si="164"/>
        <v>0</v>
      </c>
    </row>
    <row r="787" spans="1:5" s="7" customFormat="1" x14ac:dyDescent="0.25">
      <c r="A787" s="3">
        <v>4</v>
      </c>
      <c r="B787" s="32" t="s">
        <v>3</v>
      </c>
      <c r="C787" s="87">
        <f t="shared" si="164"/>
        <v>0</v>
      </c>
      <c r="D787" s="87">
        <f t="shared" si="164"/>
        <v>0</v>
      </c>
      <c r="E787" s="87">
        <f t="shared" si="164"/>
        <v>0</v>
      </c>
    </row>
    <row r="788" spans="1:5" s="7" customFormat="1" x14ac:dyDescent="0.25">
      <c r="A788" s="3">
        <v>42</v>
      </c>
      <c r="B788" s="33" t="s">
        <v>40</v>
      </c>
      <c r="C788" s="87">
        <f t="shared" si="164"/>
        <v>0</v>
      </c>
      <c r="D788" s="87">
        <f t="shared" si="164"/>
        <v>0</v>
      </c>
      <c r="E788" s="87">
        <f t="shared" si="164"/>
        <v>0</v>
      </c>
    </row>
    <row r="789" spans="1:5" s="7" customFormat="1" x14ac:dyDescent="0.25">
      <c r="A789" s="3">
        <v>421</v>
      </c>
      <c r="B789" s="33" t="s">
        <v>36</v>
      </c>
      <c r="C789" s="87">
        <f>C790</f>
        <v>0</v>
      </c>
      <c r="D789" s="87">
        <f>D790</f>
        <v>0</v>
      </c>
      <c r="E789" s="87">
        <f>E790</f>
        <v>0</v>
      </c>
    </row>
    <row r="790" spans="1:5" hidden="1" x14ac:dyDescent="0.25">
      <c r="A790" s="148">
        <v>421</v>
      </c>
      <c r="B790" s="215" t="s">
        <v>100</v>
      </c>
      <c r="C790" s="154">
        <v>0</v>
      </c>
      <c r="D790" s="164">
        <f>E790-C790</f>
        <v>0</v>
      </c>
      <c r="E790" s="154">
        <v>0</v>
      </c>
    </row>
    <row r="791" spans="1:5" x14ac:dyDescent="0.25">
      <c r="A791" s="148"/>
      <c r="B791" s="224"/>
      <c r="C791" s="197"/>
      <c r="D791" s="99"/>
      <c r="E791" s="154"/>
    </row>
    <row r="792" spans="1:5" s="73" customFormat="1" x14ac:dyDescent="0.25">
      <c r="A792" s="15"/>
      <c r="B792" s="225" t="s">
        <v>312</v>
      </c>
      <c r="C792" s="106">
        <f>C793</f>
        <v>7963.3700000000008</v>
      </c>
      <c r="D792" s="106">
        <f>D793</f>
        <v>0</v>
      </c>
      <c r="E792" s="106">
        <f>E793</f>
        <v>7963.3700000000008</v>
      </c>
    </row>
    <row r="793" spans="1:5" s="7" customFormat="1" x14ac:dyDescent="0.25">
      <c r="A793" s="30"/>
      <c r="B793" s="7" t="s">
        <v>422</v>
      </c>
      <c r="C793" s="87">
        <f t="shared" ref="C793:E794" si="165">C794+C799</f>
        <v>7963.3700000000008</v>
      </c>
      <c r="D793" s="87">
        <f t="shared" si="165"/>
        <v>0</v>
      </c>
      <c r="E793" s="87">
        <f t="shared" si="165"/>
        <v>7963.3700000000008</v>
      </c>
    </row>
    <row r="794" spans="1:5" s="7" customFormat="1" x14ac:dyDescent="0.25">
      <c r="A794" s="30"/>
      <c r="B794" s="11" t="s">
        <v>58</v>
      </c>
      <c r="C794" s="87">
        <f>C795</f>
        <v>4778.0200000000004</v>
      </c>
      <c r="D794" s="87">
        <f t="shared" si="165"/>
        <v>0</v>
      </c>
      <c r="E794" s="87">
        <f>E795</f>
        <v>4778.0200000000004</v>
      </c>
    </row>
    <row r="795" spans="1:5" s="7" customFormat="1" x14ac:dyDescent="0.25">
      <c r="A795" s="3">
        <v>4</v>
      </c>
      <c r="B795" s="39" t="s">
        <v>3</v>
      </c>
      <c r="C795" s="87">
        <f>C796</f>
        <v>4778.0200000000004</v>
      </c>
      <c r="D795" s="87">
        <f>D796</f>
        <v>0</v>
      </c>
      <c r="E795" s="87">
        <f t="shared" ref="E795" si="166">E796</f>
        <v>4778.0200000000004</v>
      </c>
    </row>
    <row r="796" spans="1:5" s="7" customFormat="1" x14ac:dyDescent="0.25">
      <c r="A796" s="3">
        <v>42</v>
      </c>
      <c r="B796" s="39" t="s">
        <v>40</v>
      </c>
      <c r="C796" s="87">
        <f>C797+C798</f>
        <v>4778.0200000000004</v>
      </c>
      <c r="D796" s="87">
        <f>D797+D798</f>
        <v>0</v>
      </c>
      <c r="E796" s="87">
        <f>E797+E798</f>
        <v>4778.0200000000004</v>
      </c>
    </row>
    <row r="797" spans="1:5" s="150" customFormat="1" hidden="1" x14ac:dyDescent="0.25">
      <c r="A797" s="148">
        <v>422</v>
      </c>
      <c r="B797" s="216" t="s">
        <v>252</v>
      </c>
      <c r="C797" s="154">
        <v>4778.0200000000004</v>
      </c>
      <c r="D797" s="164">
        <f>E797-C797</f>
        <v>0</v>
      </c>
      <c r="E797" s="154">
        <v>4778.0200000000004</v>
      </c>
    </row>
    <row r="798" spans="1:5" s="150" customFormat="1" ht="14.45" hidden="1" customHeight="1" x14ac:dyDescent="0.25">
      <c r="A798" s="148">
        <v>422</v>
      </c>
      <c r="B798" s="216" t="s">
        <v>118</v>
      </c>
      <c r="C798" s="154">
        <v>0</v>
      </c>
      <c r="D798" s="164">
        <f>E798-C798</f>
        <v>0</v>
      </c>
      <c r="E798" s="154">
        <v>0</v>
      </c>
    </row>
    <row r="799" spans="1:5" s="7" customFormat="1" x14ac:dyDescent="0.25">
      <c r="A799" s="30"/>
      <c r="B799" s="11" t="s">
        <v>56</v>
      </c>
      <c r="C799" s="87">
        <f t="shared" ref="C799:E800" si="167">C800</f>
        <v>3185.35</v>
      </c>
      <c r="D799" s="87">
        <f t="shared" si="167"/>
        <v>0</v>
      </c>
      <c r="E799" s="87">
        <f t="shared" si="167"/>
        <v>3185.35</v>
      </c>
    </row>
    <row r="800" spans="1:5" s="7" customFormat="1" x14ac:dyDescent="0.25">
      <c r="A800" s="3">
        <v>4</v>
      </c>
      <c r="B800" s="39" t="s">
        <v>3</v>
      </c>
      <c r="C800" s="87">
        <f t="shared" si="167"/>
        <v>3185.35</v>
      </c>
      <c r="D800" s="87">
        <f t="shared" si="167"/>
        <v>0</v>
      </c>
      <c r="E800" s="87">
        <f t="shared" si="167"/>
        <v>3185.35</v>
      </c>
    </row>
    <row r="801" spans="1:5" s="7" customFormat="1" x14ac:dyDescent="0.25">
      <c r="A801" s="3">
        <v>42</v>
      </c>
      <c r="B801" s="39" t="s">
        <v>40</v>
      </c>
      <c r="C801" s="87">
        <f>C802+C803</f>
        <v>3185.35</v>
      </c>
      <c r="D801" s="87">
        <f>D802+D803</f>
        <v>0</v>
      </c>
      <c r="E801" s="87">
        <f>E802+E803</f>
        <v>3185.35</v>
      </c>
    </row>
    <row r="802" spans="1:5" s="150" customFormat="1" hidden="1" x14ac:dyDescent="0.25">
      <c r="A802" s="148">
        <v>422</v>
      </c>
      <c r="B802" s="216" t="s">
        <v>252</v>
      </c>
      <c r="C802" s="154">
        <v>3185.35</v>
      </c>
      <c r="D802" s="164">
        <f>E802-C802</f>
        <v>0</v>
      </c>
      <c r="E802" s="154">
        <v>3185.35</v>
      </c>
    </row>
    <row r="803" spans="1:5" s="150" customFormat="1" ht="14.45" hidden="1" customHeight="1" x14ac:dyDescent="0.25">
      <c r="A803" s="148">
        <v>422</v>
      </c>
      <c r="B803" s="216" t="s">
        <v>118</v>
      </c>
      <c r="C803" s="154">
        <v>0</v>
      </c>
      <c r="D803" s="164">
        <f>E803-C803</f>
        <v>0</v>
      </c>
      <c r="E803" s="154">
        <v>0</v>
      </c>
    </row>
    <row r="804" spans="1:5" x14ac:dyDescent="0.25">
      <c r="A804" s="148"/>
      <c r="B804" s="216"/>
      <c r="C804" s="197"/>
      <c r="D804" s="99"/>
      <c r="E804" s="154"/>
    </row>
    <row r="805" spans="1:5" s="73" customFormat="1" ht="14.45" customHeight="1" x14ac:dyDescent="0.25">
      <c r="A805" s="15"/>
      <c r="B805" s="225" t="s">
        <v>313</v>
      </c>
      <c r="C805" s="106">
        <v>21899.26</v>
      </c>
      <c r="D805" s="106">
        <f>D806</f>
        <v>600.73000000000138</v>
      </c>
      <c r="E805" s="106">
        <f>E806</f>
        <v>22500</v>
      </c>
    </row>
    <row r="806" spans="1:5" s="7" customFormat="1" x14ac:dyDescent="0.25">
      <c r="A806" s="30"/>
      <c r="B806" s="7" t="s">
        <v>422</v>
      </c>
      <c r="C806" s="87">
        <v>21899.26</v>
      </c>
      <c r="D806" s="87">
        <f>D807+D812</f>
        <v>600.73000000000138</v>
      </c>
      <c r="E806" s="87">
        <f>E807+E812</f>
        <v>22500</v>
      </c>
    </row>
    <row r="807" spans="1:5" s="7" customFormat="1" x14ac:dyDescent="0.25">
      <c r="A807" s="30"/>
      <c r="B807" s="11" t="s">
        <v>58</v>
      </c>
      <c r="C807" s="87">
        <f t="shared" ref="C807:E808" si="168">C808</f>
        <v>13139.56</v>
      </c>
      <c r="D807" s="87">
        <f t="shared" si="168"/>
        <v>360.44000000000051</v>
      </c>
      <c r="E807" s="87">
        <f t="shared" si="168"/>
        <v>13500</v>
      </c>
    </row>
    <row r="808" spans="1:5" s="7" customFormat="1" x14ac:dyDescent="0.25">
      <c r="A808" s="3">
        <v>4</v>
      </c>
      <c r="B808" s="39" t="s">
        <v>3</v>
      </c>
      <c r="C808" s="87">
        <f t="shared" si="168"/>
        <v>13139.56</v>
      </c>
      <c r="D808" s="87">
        <f t="shared" si="168"/>
        <v>360.44000000000051</v>
      </c>
      <c r="E808" s="87">
        <f t="shared" si="168"/>
        <v>13500</v>
      </c>
    </row>
    <row r="809" spans="1:5" s="7" customFormat="1" x14ac:dyDescent="0.25">
      <c r="A809" s="3">
        <v>42</v>
      </c>
      <c r="B809" s="39" t="s">
        <v>40</v>
      </c>
      <c r="C809" s="87">
        <f>C810+C811</f>
        <v>13139.56</v>
      </c>
      <c r="D809" s="87">
        <f>D810+D811</f>
        <v>360.44000000000051</v>
      </c>
      <c r="E809" s="87">
        <f>E810+E811</f>
        <v>13500</v>
      </c>
    </row>
    <row r="810" spans="1:5" s="150" customFormat="1" hidden="1" x14ac:dyDescent="0.25">
      <c r="A810" s="148">
        <v>422</v>
      </c>
      <c r="B810" s="216" t="s">
        <v>252</v>
      </c>
      <c r="C810" s="154">
        <v>13139.56</v>
      </c>
      <c r="D810" s="164">
        <f>E810-C810</f>
        <v>360.44000000000051</v>
      </c>
      <c r="E810" s="154">
        <v>13500</v>
      </c>
    </row>
    <row r="811" spans="1:5" s="150" customFormat="1" ht="14.45" hidden="1" customHeight="1" x14ac:dyDescent="0.25">
      <c r="A811" s="148">
        <v>422</v>
      </c>
      <c r="B811" s="216" t="s">
        <v>118</v>
      </c>
      <c r="C811" s="154">
        <v>0</v>
      </c>
      <c r="D811" s="164">
        <f>E811-C811</f>
        <v>0</v>
      </c>
      <c r="E811" s="154">
        <v>0</v>
      </c>
    </row>
    <row r="812" spans="1:5" s="7" customFormat="1" x14ac:dyDescent="0.25">
      <c r="A812" s="30"/>
      <c r="B812" s="11" t="s">
        <v>56</v>
      </c>
      <c r="C812" s="87">
        <f t="shared" ref="C812:E813" si="169">C813</f>
        <v>8759.7099999999991</v>
      </c>
      <c r="D812" s="87">
        <f t="shared" si="169"/>
        <v>240.29000000000087</v>
      </c>
      <c r="E812" s="87">
        <f t="shared" si="169"/>
        <v>9000</v>
      </c>
    </row>
    <row r="813" spans="1:5" s="7" customFormat="1" x14ac:dyDescent="0.25">
      <c r="A813" s="3">
        <v>4</v>
      </c>
      <c r="B813" s="39" t="s">
        <v>3</v>
      </c>
      <c r="C813" s="87">
        <f t="shared" si="169"/>
        <v>8759.7099999999991</v>
      </c>
      <c r="D813" s="87">
        <f t="shared" si="169"/>
        <v>240.29000000000087</v>
      </c>
      <c r="E813" s="87">
        <f t="shared" si="169"/>
        <v>9000</v>
      </c>
    </row>
    <row r="814" spans="1:5" s="7" customFormat="1" x14ac:dyDescent="0.25">
      <c r="A814" s="3">
        <v>42</v>
      </c>
      <c r="B814" s="39" t="s">
        <v>40</v>
      </c>
      <c r="C814" s="87">
        <f>C815+C816</f>
        <v>8759.7099999999991</v>
      </c>
      <c r="D814" s="87">
        <f>D815+D816</f>
        <v>240.29000000000087</v>
      </c>
      <c r="E814" s="87">
        <f>E815+E816</f>
        <v>9000</v>
      </c>
    </row>
    <row r="815" spans="1:5" s="150" customFormat="1" hidden="1" x14ac:dyDescent="0.25">
      <c r="A815" s="148">
        <v>422</v>
      </c>
      <c r="B815" s="216" t="s">
        <v>252</v>
      </c>
      <c r="C815" s="154">
        <v>8759.7099999999991</v>
      </c>
      <c r="D815" s="164">
        <f>E815-C815</f>
        <v>240.29000000000087</v>
      </c>
      <c r="E815" s="154">
        <v>9000</v>
      </c>
    </row>
    <row r="816" spans="1:5" s="150" customFormat="1" ht="14.45" hidden="1" customHeight="1" x14ac:dyDescent="0.25">
      <c r="A816" s="148">
        <v>422</v>
      </c>
      <c r="B816" s="216" t="s">
        <v>118</v>
      </c>
      <c r="C816" s="154">
        <v>0</v>
      </c>
      <c r="D816" s="164">
        <f>E816-C816</f>
        <v>0</v>
      </c>
      <c r="E816" s="154">
        <v>0</v>
      </c>
    </row>
    <row r="817" spans="1:5" x14ac:dyDescent="0.25">
      <c r="A817" s="28"/>
      <c r="B817" s="34"/>
      <c r="C817" s="197"/>
      <c r="D817" s="99"/>
      <c r="E817" s="154"/>
    </row>
    <row r="818" spans="1:5" s="72" customFormat="1" x14ac:dyDescent="0.25">
      <c r="A818" s="48"/>
      <c r="B818" s="49" t="s">
        <v>191</v>
      </c>
      <c r="C818" s="94">
        <v>138695.32999999999</v>
      </c>
      <c r="D818" s="101">
        <f t="shared" ref="D818" si="170">D819+D834</f>
        <v>0</v>
      </c>
      <c r="E818" s="101">
        <f t="shared" ref="E818" si="171">E819+E834</f>
        <v>138695.34</v>
      </c>
    </row>
    <row r="819" spans="1:5" s="72" customFormat="1" x14ac:dyDescent="0.25">
      <c r="A819" s="48"/>
      <c r="B819" s="49" t="s">
        <v>192</v>
      </c>
      <c r="C819" s="94">
        <f t="shared" ref="C819:E819" si="172">C820</f>
        <v>132722.81</v>
      </c>
      <c r="D819" s="94">
        <f t="shared" si="172"/>
        <v>0</v>
      </c>
      <c r="E819" s="94">
        <f t="shared" si="172"/>
        <v>132722.81</v>
      </c>
    </row>
    <row r="820" spans="1:5" s="7" customFormat="1" x14ac:dyDescent="0.25">
      <c r="A820" s="3"/>
      <c r="B820" s="11" t="s">
        <v>164</v>
      </c>
      <c r="C820" s="87">
        <f>C821+C825+C832</f>
        <v>132722.81</v>
      </c>
      <c r="D820" s="54">
        <f>D821+D825+D832</f>
        <v>0</v>
      </c>
      <c r="E820" s="54">
        <f>E821+E825+E832</f>
        <v>132722.81</v>
      </c>
    </row>
    <row r="821" spans="1:5" s="7" customFormat="1" x14ac:dyDescent="0.25">
      <c r="A821" s="3"/>
      <c r="B821" s="11" t="s">
        <v>57</v>
      </c>
      <c r="C821" s="87">
        <f t="shared" ref="C821:E822" si="173">C822</f>
        <v>0</v>
      </c>
      <c r="D821" s="87">
        <f t="shared" si="173"/>
        <v>0</v>
      </c>
      <c r="E821" s="87">
        <f t="shared" si="173"/>
        <v>0</v>
      </c>
    </row>
    <row r="822" spans="1:5" s="7" customFormat="1" x14ac:dyDescent="0.25">
      <c r="A822" s="3">
        <v>3</v>
      </c>
      <c r="B822" s="11" t="s">
        <v>3</v>
      </c>
      <c r="C822" s="87">
        <f t="shared" si="173"/>
        <v>0</v>
      </c>
      <c r="D822" s="87">
        <f t="shared" si="173"/>
        <v>0</v>
      </c>
      <c r="E822" s="87">
        <f t="shared" si="173"/>
        <v>0</v>
      </c>
    </row>
    <row r="823" spans="1:5" s="7" customFormat="1" x14ac:dyDescent="0.25">
      <c r="A823" s="3">
        <v>38</v>
      </c>
      <c r="B823" s="11" t="s">
        <v>40</v>
      </c>
      <c r="C823" s="87">
        <f>C824</f>
        <v>0</v>
      </c>
      <c r="D823" s="87">
        <f>D824</f>
        <v>0</v>
      </c>
      <c r="E823" s="87">
        <f>E824</f>
        <v>0</v>
      </c>
    </row>
    <row r="824" spans="1:5" hidden="1" x14ac:dyDescent="0.25">
      <c r="A824" s="148">
        <v>386</v>
      </c>
      <c r="B824" s="163" t="s">
        <v>154</v>
      </c>
      <c r="C824" s="90">
        <v>0</v>
      </c>
      <c r="D824" s="180">
        <f>E824-C824</f>
        <v>0</v>
      </c>
      <c r="E824" s="90">
        <v>0</v>
      </c>
    </row>
    <row r="825" spans="1:5" s="7" customFormat="1" x14ac:dyDescent="0.25">
      <c r="A825" s="3"/>
      <c r="B825" s="11" t="s">
        <v>58</v>
      </c>
      <c r="C825" s="87">
        <f t="shared" ref="C825:E827" si="174">C826</f>
        <v>92905.97</v>
      </c>
      <c r="D825" s="87">
        <f t="shared" si="174"/>
        <v>0</v>
      </c>
      <c r="E825" s="87">
        <f t="shared" si="174"/>
        <v>92905.97</v>
      </c>
    </row>
    <row r="826" spans="1:5" s="7" customFormat="1" x14ac:dyDescent="0.25">
      <c r="A826" s="3">
        <v>3</v>
      </c>
      <c r="B826" s="11" t="s">
        <v>3</v>
      </c>
      <c r="C826" s="87">
        <f t="shared" si="174"/>
        <v>92905.97</v>
      </c>
      <c r="D826" s="87">
        <f t="shared" si="174"/>
        <v>0</v>
      </c>
      <c r="E826" s="87">
        <f t="shared" si="174"/>
        <v>92905.97</v>
      </c>
    </row>
    <row r="827" spans="1:5" s="7" customFormat="1" x14ac:dyDescent="0.25">
      <c r="A827" s="3">
        <v>38</v>
      </c>
      <c r="B827" s="11" t="s">
        <v>40</v>
      </c>
      <c r="C827" s="87">
        <f t="shared" si="174"/>
        <v>92905.97</v>
      </c>
      <c r="D827" s="87">
        <f t="shared" si="174"/>
        <v>0</v>
      </c>
      <c r="E827" s="87">
        <f t="shared" si="174"/>
        <v>92905.97</v>
      </c>
    </row>
    <row r="828" spans="1:5" hidden="1" x14ac:dyDescent="0.25">
      <c r="A828" s="148">
        <v>386</v>
      </c>
      <c r="B828" s="163" t="s">
        <v>154</v>
      </c>
      <c r="C828" s="90">
        <v>92905.97</v>
      </c>
      <c r="D828" s="180">
        <f>E828-C828</f>
        <v>0</v>
      </c>
      <c r="E828" s="90">
        <v>92905.97</v>
      </c>
    </row>
    <row r="829" spans="1:5" s="7" customFormat="1" x14ac:dyDescent="0.25">
      <c r="A829" s="3"/>
      <c r="B829" s="11" t="s">
        <v>56</v>
      </c>
      <c r="C829" s="87">
        <f t="shared" ref="C829:E830" si="175">C830</f>
        <v>39816.839999999997</v>
      </c>
      <c r="D829" s="87">
        <f t="shared" si="175"/>
        <v>0</v>
      </c>
      <c r="E829" s="87">
        <f t="shared" si="175"/>
        <v>39816.839999999997</v>
      </c>
    </row>
    <row r="830" spans="1:5" s="7" customFormat="1" x14ac:dyDescent="0.25">
      <c r="A830" s="3">
        <v>3</v>
      </c>
      <c r="B830" s="11" t="s">
        <v>3</v>
      </c>
      <c r="C830" s="87">
        <f t="shared" si="175"/>
        <v>39816.839999999997</v>
      </c>
      <c r="D830" s="87">
        <f t="shared" si="175"/>
        <v>0</v>
      </c>
      <c r="E830" s="87">
        <f t="shared" si="175"/>
        <v>39816.839999999997</v>
      </c>
    </row>
    <row r="831" spans="1:5" s="7" customFormat="1" x14ac:dyDescent="0.25">
      <c r="A831" s="3">
        <v>38</v>
      </c>
      <c r="B831" s="11" t="s">
        <v>40</v>
      </c>
      <c r="C831" s="87">
        <f t="shared" ref="C831:E831" si="176">C832</f>
        <v>39816.839999999997</v>
      </c>
      <c r="D831" s="87">
        <f t="shared" si="176"/>
        <v>0</v>
      </c>
      <c r="E831" s="87">
        <f t="shared" si="176"/>
        <v>39816.839999999997</v>
      </c>
    </row>
    <row r="832" spans="1:5" hidden="1" x14ac:dyDescent="0.25">
      <c r="A832" s="148">
        <v>386</v>
      </c>
      <c r="B832" s="163" t="s">
        <v>100</v>
      </c>
      <c r="C832" s="90">
        <v>39816.839999999997</v>
      </c>
      <c r="D832" s="90">
        <f>E832-C832</f>
        <v>0</v>
      </c>
      <c r="E832" s="90">
        <v>39816.839999999997</v>
      </c>
    </row>
    <row r="833" spans="1:5" x14ac:dyDescent="0.25">
      <c r="A833" s="148"/>
      <c r="B833" s="11"/>
      <c r="C833" s="196"/>
      <c r="D833" s="180"/>
      <c r="E833" s="90"/>
    </row>
    <row r="834" spans="1:5" s="72" customFormat="1" x14ac:dyDescent="0.25">
      <c r="A834" s="48"/>
      <c r="B834" s="49" t="s">
        <v>465</v>
      </c>
      <c r="C834" s="94">
        <f>C836+C840</f>
        <v>5972.53</v>
      </c>
      <c r="D834" s="94">
        <f>D836+D840</f>
        <v>0</v>
      </c>
      <c r="E834" s="94">
        <f>E835</f>
        <v>5972.53</v>
      </c>
    </row>
    <row r="835" spans="1:5" s="7" customFormat="1" x14ac:dyDescent="0.25">
      <c r="A835" s="3"/>
      <c r="B835" s="11" t="s">
        <v>166</v>
      </c>
      <c r="C835" s="87">
        <f t="shared" ref="C835:E837" si="177">C836</f>
        <v>0</v>
      </c>
      <c r="D835" s="87">
        <f t="shared" si="177"/>
        <v>0</v>
      </c>
      <c r="E835" s="87">
        <f>E840+E836</f>
        <v>5972.53</v>
      </c>
    </row>
    <row r="836" spans="1:5" s="7" customFormat="1" x14ac:dyDescent="0.25">
      <c r="A836" s="3"/>
      <c r="B836" s="11" t="s">
        <v>57</v>
      </c>
      <c r="C836" s="87">
        <f t="shared" si="177"/>
        <v>0</v>
      </c>
      <c r="D836" s="87">
        <f t="shared" si="177"/>
        <v>0</v>
      </c>
      <c r="E836" s="87">
        <f t="shared" si="177"/>
        <v>0</v>
      </c>
    </row>
    <row r="837" spans="1:5" s="7" customFormat="1" x14ac:dyDescent="0.25">
      <c r="A837" s="3">
        <v>3</v>
      </c>
      <c r="B837" s="11" t="s">
        <v>2</v>
      </c>
      <c r="C837" s="87">
        <f t="shared" si="177"/>
        <v>0</v>
      </c>
      <c r="D837" s="87">
        <f t="shared" si="177"/>
        <v>0</v>
      </c>
      <c r="E837" s="87">
        <f t="shared" si="177"/>
        <v>0</v>
      </c>
    </row>
    <row r="838" spans="1:5" s="7" customFormat="1" x14ac:dyDescent="0.25">
      <c r="A838" s="3">
        <v>38</v>
      </c>
      <c r="B838" s="11" t="s">
        <v>50</v>
      </c>
      <c r="C838" s="87">
        <f>C839</f>
        <v>0</v>
      </c>
      <c r="D838" s="87">
        <f>D839</f>
        <v>0</v>
      </c>
      <c r="E838" s="87">
        <f>E844</f>
        <v>0</v>
      </c>
    </row>
    <row r="839" spans="1:5" hidden="1" x14ac:dyDescent="0.25">
      <c r="A839" s="148">
        <v>386</v>
      </c>
      <c r="B839" s="163" t="s">
        <v>268</v>
      </c>
      <c r="C839" s="90">
        <v>0</v>
      </c>
      <c r="D839" s="196">
        <f>E839-C839</f>
        <v>0</v>
      </c>
      <c r="E839" s="90">
        <v>0</v>
      </c>
    </row>
    <row r="840" spans="1:5" s="7" customFormat="1" x14ac:dyDescent="0.25">
      <c r="A840" s="3"/>
      <c r="B840" s="11" t="s">
        <v>58</v>
      </c>
      <c r="C840" s="87">
        <f t="shared" ref="C840:E842" si="178">C841</f>
        <v>5972.53</v>
      </c>
      <c r="D840" s="87">
        <f t="shared" si="178"/>
        <v>0</v>
      </c>
      <c r="E840" s="87">
        <f t="shared" si="178"/>
        <v>5972.53</v>
      </c>
    </row>
    <row r="841" spans="1:5" s="7" customFormat="1" x14ac:dyDescent="0.25">
      <c r="A841" s="3">
        <v>3</v>
      </c>
      <c r="B841" s="11" t="s">
        <v>3</v>
      </c>
      <c r="C841" s="87">
        <f t="shared" si="178"/>
        <v>5972.53</v>
      </c>
      <c r="D841" s="87">
        <f t="shared" si="178"/>
        <v>0</v>
      </c>
      <c r="E841" s="87">
        <f t="shared" si="178"/>
        <v>5972.53</v>
      </c>
    </row>
    <row r="842" spans="1:5" s="7" customFormat="1" x14ac:dyDescent="0.25">
      <c r="A842" s="3">
        <v>38</v>
      </c>
      <c r="B842" s="11" t="s">
        <v>40</v>
      </c>
      <c r="C842" s="87">
        <f t="shared" si="178"/>
        <v>5972.53</v>
      </c>
      <c r="D842" s="87">
        <f t="shared" si="178"/>
        <v>0</v>
      </c>
      <c r="E842" s="87">
        <f t="shared" si="178"/>
        <v>5972.53</v>
      </c>
    </row>
    <row r="843" spans="1:5" hidden="1" x14ac:dyDescent="0.25">
      <c r="A843" s="148">
        <v>386</v>
      </c>
      <c r="B843" s="163" t="s">
        <v>154</v>
      </c>
      <c r="C843" s="90">
        <v>5972.53</v>
      </c>
      <c r="D843" s="196">
        <f>E843-C843</f>
        <v>0</v>
      </c>
      <c r="E843" s="90">
        <v>5972.53</v>
      </c>
    </row>
    <row r="844" spans="1:5" x14ac:dyDescent="0.25">
      <c r="A844" s="3"/>
      <c r="B844" s="11"/>
      <c r="C844" s="127"/>
      <c r="D844" s="131"/>
      <c r="E844" s="127"/>
    </row>
    <row r="845" spans="1:5" s="74" customFormat="1" x14ac:dyDescent="0.25">
      <c r="A845" s="57"/>
      <c r="B845" s="226" t="s">
        <v>189</v>
      </c>
      <c r="C845" s="227">
        <f t="shared" ref="C845:C850" si="179">C846+C857</f>
        <v>1725396.51</v>
      </c>
      <c r="D845" s="228">
        <f t="shared" ref="D845:E845" si="180">D846+D857</f>
        <v>-1662323.31</v>
      </c>
      <c r="E845" s="228">
        <f t="shared" si="180"/>
        <v>63073.2</v>
      </c>
    </row>
    <row r="846" spans="1:5" s="74" customFormat="1" x14ac:dyDescent="0.25">
      <c r="A846" s="57"/>
      <c r="B846" s="64" t="s">
        <v>190</v>
      </c>
      <c r="C846" s="227">
        <f>C848+C852</f>
        <v>1725396.51</v>
      </c>
      <c r="D846" s="228">
        <f t="shared" ref="D846:D851" si="181">E846-C846</f>
        <v>-1675396.51</v>
      </c>
      <c r="E846" s="227">
        <f>E847</f>
        <v>50000</v>
      </c>
    </row>
    <row r="847" spans="1:5" s="7" customFormat="1" x14ac:dyDescent="0.25">
      <c r="A847" s="3"/>
      <c r="B847" s="229" t="s">
        <v>167</v>
      </c>
      <c r="C847" s="87">
        <f>C848+C852</f>
        <v>1725396.51</v>
      </c>
      <c r="D847" s="54">
        <f t="shared" si="181"/>
        <v>-1675396.51</v>
      </c>
      <c r="E847" s="87">
        <f>E848+E852</f>
        <v>50000</v>
      </c>
    </row>
    <row r="848" spans="1:5" s="7" customFormat="1" x14ac:dyDescent="0.25">
      <c r="A848" s="3"/>
      <c r="B848" s="31" t="s">
        <v>57</v>
      </c>
      <c r="C848" s="87">
        <f t="shared" si="179"/>
        <v>86269.83</v>
      </c>
      <c r="D848" s="54">
        <f t="shared" si="181"/>
        <v>-36269.83</v>
      </c>
      <c r="E848" s="87">
        <f t="shared" ref="E848:E849" si="182">E849</f>
        <v>50000</v>
      </c>
    </row>
    <row r="849" spans="1:5" s="7" customFormat="1" x14ac:dyDescent="0.25">
      <c r="A849" s="3">
        <v>4</v>
      </c>
      <c r="B849" s="31" t="s">
        <v>3</v>
      </c>
      <c r="C849" s="87">
        <f t="shared" si="179"/>
        <v>86269.83</v>
      </c>
      <c r="D849" s="54">
        <f t="shared" si="181"/>
        <v>-36269.83</v>
      </c>
      <c r="E849" s="87">
        <f t="shared" si="182"/>
        <v>50000</v>
      </c>
    </row>
    <row r="850" spans="1:5" s="7" customFormat="1" x14ac:dyDescent="0.25">
      <c r="A850" s="3">
        <v>42</v>
      </c>
      <c r="B850" s="31" t="s">
        <v>40</v>
      </c>
      <c r="C850" s="87">
        <f t="shared" si="179"/>
        <v>86269.83</v>
      </c>
      <c r="D850" s="54">
        <f t="shared" si="181"/>
        <v>-36269.83</v>
      </c>
      <c r="E850" s="87">
        <f>E851</f>
        <v>50000</v>
      </c>
    </row>
    <row r="851" spans="1:5" s="150" customFormat="1" hidden="1" x14ac:dyDescent="0.25">
      <c r="A851" s="148">
        <v>421</v>
      </c>
      <c r="B851" s="163" t="s">
        <v>100</v>
      </c>
      <c r="C851" s="154">
        <v>86269.83</v>
      </c>
      <c r="D851" s="164">
        <f t="shared" si="181"/>
        <v>-36269.83</v>
      </c>
      <c r="E851" s="154">
        <v>50000</v>
      </c>
    </row>
    <row r="852" spans="1:5" s="7" customFormat="1" x14ac:dyDescent="0.25">
      <c r="A852" s="3"/>
      <c r="B852" s="11" t="s">
        <v>56</v>
      </c>
      <c r="C852" s="87">
        <f t="shared" ref="C852:E854" si="183">C853</f>
        <v>1639126.68</v>
      </c>
      <c r="D852" s="87">
        <f t="shared" si="183"/>
        <v>-1639126.68</v>
      </c>
      <c r="E852" s="87">
        <f t="shared" si="183"/>
        <v>0</v>
      </c>
    </row>
    <row r="853" spans="1:5" s="7" customFormat="1" x14ac:dyDescent="0.25">
      <c r="A853" s="3">
        <v>4</v>
      </c>
      <c r="B853" s="11" t="s">
        <v>3</v>
      </c>
      <c r="C853" s="87">
        <f t="shared" si="183"/>
        <v>1639126.68</v>
      </c>
      <c r="D853" s="87">
        <f t="shared" si="183"/>
        <v>-1639126.68</v>
      </c>
      <c r="E853" s="87">
        <f t="shared" si="183"/>
        <v>0</v>
      </c>
    </row>
    <row r="854" spans="1:5" s="7" customFormat="1" x14ac:dyDescent="0.25">
      <c r="A854" s="3">
        <v>42</v>
      </c>
      <c r="B854" s="11" t="s">
        <v>40</v>
      </c>
      <c r="C854" s="87">
        <f t="shared" si="183"/>
        <v>1639126.68</v>
      </c>
      <c r="D854" s="87">
        <f t="shared" si="183"/>
        <v>-1639126.68</v>
      </c>
      <c r="E854" s="87">
        <f t="shared" si="183"/>
        <v>0</v>
      </c>
    </row>
    <row r="855" spans="1:5" s="7" customFormat="1" hidden="1" x14ac:dyDescent="0.25">
      <c r="A855" s="148">
        <v>421</v>
      </c>
      <c r="B855" s="163" t="s">
        <v>100</v>
      </c>
      <c r="C855" s="154">
        <v>1639126.68</v>
      </c>
      <c r="D855" s="164">
        <f>E855-C855</f>
        <v>-1639126.68</v>
      </c>
      <c r="E855" s="154">
        <v>0</v>
      </c>
    </row>
    <row r="856" spans="1:5" x14ac:dyDescent="0.25">
      <c r="A856" s="148"/>
      <c r="B856" s="163"/>
      <c r="C856" s="197"/>
      <c r="D856" s="164"/>
      <c r="E856" s="154"/>
    </row>
    <row r="857" spans="1:5" s="74" customFormat="1" ht="15.75" customHeight="1" x14ac:dyDescent="0.25">
      <c r="A857" s="57"/>
      <c r="B857" s="64" t="s">
        <v>466</v>
      </c>
      <c r="C857" s="227">
        <f t="shared" ref="C857:E857" si="184">C858</f>
        <v>0</v>
      </c>
      <c r="D857" s="227">
        <f t="shared" si="184"/>
        <v>13073.2</v>
      </c>
      <c r="E857" s="227">
        <f t="shared" si="184"/>
        <v>13073.2</v>
      </c>
    </row>
    <row r="858" spans="1:5" s="7" customFormat="1" x14ac:dyDescent="0.25">
      <c r="A858" s="3"/>
      <c r="B858" s="13" t="s">
        <v>167</v>
      </c>
      <c r="C858" s="87">
        <f t="shared" ref="C858:E861" si="185">C859</f>
        <v>0</v>
      </c>
      <c r="D858" s="87">
        <f t="shared" si="185"/>
        <v>13073.2</v>
      </c>
      <c r="E858" s="87">
        <f t="shared" si="185"/>
        <v>13073.2</v>
      </c>
    </row>
    <row r="859" spans="1:5" s="7" customFormat="1" x14ac:dyDescent="0.25">
      <c r="A859" s="3"/>
      <c r="B859" s="11" t="s">
        <v>57</v>
      </c>
      <c r="C859" s="87">
        <f t="shared" si="185"/>
        <v>0</v>
      </c>
      <c r="D859" s="87">
        <f t="shared" si="185"/>
        <v>13073.2</v>
      </c>
      <c r="E859" s="87">
        <f t="shared" si="185"/>
        <v>13073.2</v>
      </c>
    </row>
    <row r="860" spans="1:5" s="7" customFormat="1" x14ac:dyDescent="0.25">
      <c r="A860" s="3">
        <v>4</v>
      </c>
      <c r="B860" s="11" t="s">
        <v>3</v>
      </c>
      <c r="C860" s="87">
        <f t="shared" si="185"/>
        <v>0</v>
      </c>
      <c r="D860" s="87">
        <f t="shared" si="185"/>
        <v>13073.2</v>
      </c>
      <c r="E860" s="87">
        <f t="shared" si="185"/>
        <v>13073.2</v>
      </c>
    </row>
    <row r="861" spans="1:5" s="7" customFormat="1" x14ac:dyDescent="0.25">
      <c r="A861" s="3">
        <v>42</v>
      </c>
      <c r="B861" s="11" t="s">
        <v>40</v>
      </c>
      <c r="C861" s="87">
        <f t="shared" si="185"/>
        <v>0</v>
      </c>
      <c r="D861" s="87">
        <f t="shared" si="185"/>
        <v>13073.2</v>
      </c>
      <c r="E861" s="87">
        <f t="shared" si="185"/>
        <v>13073.2</v>
      </c>
    </row>
    <row r="862" spans="1:5" hidden="1" x14ac:dyDescent="0.25">
      <c r="A862" s="148">
        <v>426</v>
      </c>
      <c r="B862" s="204" t="s">
        <v>284</v>
      </c>
      <c r="C862" s="90">
        <v>0</v>
      </c>
      <c r="D862" s="180">
        <f>E862-C862</f>
        <v>13073.2</v>
      </c>
      <c r="E862" s="90">
        <v>13073.2</v>
      </c>
    </row>
    <row r="863" spans="1:5" x14ac:dyDescent="0.25">
      <c r="A863" s="148"/>
      <c r="B863" s="163"/>
      <c r="C863" s="197" t="s">
        <v>356</v>
      </c>
      <c r="D863" s="99"/>
      <c r="E863" s="154"/>
    </row>
    <row r="864" spans="1:5" s="71" customFormat="1" x14ac:dyDescent="0.25">
      <c r="A864" s="14"/>
      <c r="B864" s="14" t="s">
        <v>423</v>
      </c>
      <c r="C864" s="202">
        <v>40613.18</v>
      </c>
      <c r="D864" s="202">
        <f>D865+D876+D886</f>
        <v>3367.2799999999997</v>
      </c>
      <c r="E864" s="202">
        <f>E865+E876+E886</f>
        <v>43980.45</v>
      </c>
    </row>
    <row r="865" spans="1:15" s="71" customFormat="1" x14ac:dyDescent="0.25">
      <c r="A865" s="14"/>
      <c r="B865" s="38" t="s">
        <v>193</v>
      </c>
      <c r="C865" s="104">
        <f t="shared" ref="C865:E865" si="186">C866</f>
        <v>39816.839999999997</v>
      </c>
      <c r="D865" s="104">
        <f t="shared" si="186"/>
        <v>3000</v>
      </c>
      <c r="E865" s="104">
        <f t="shared" si="186"/>
        <v>42816.84</v>
      </c>
    </row>
    <row r="866" spans="1:15" s="7" customFormat="1" x14ac:dyDescent="0.25">
      <c r="A866" s="3"/>
      <c r="B866" s="11" t="s">
        <v>168</v>
      </c>
      <c r="C866" s="87">
        <f>C867+C871</f>
        <v>39816.839999999997</v>
      </c>
      <c r="D866" s="87">
        <f>D867+D871</f>
        <v>3000</v>
      </c>
      <c r="E866" s="87">
        <f>E867+E871</f>
        <v>42816.84</v>
      </c>
    </row>
    <row r="867" spans="1:15" s="7" customFormat="1" x14ac:dyDescent="0.25">
      <c r="A867" s="3"/>
      <c r="B867" s="11" t="s">
        <v>57</v>
      </c>
      <c r="C867" s="87">
        <f t="shared" ref="C867:D869" si="187">C868</f>
        <v>39816.839999999997</v>
      </c>
      <c r="D867" s="87">
        <f t="shared" si="187"/>
        <v>3000</v>
      </c>
      <c r="E867" s="87">
        <f t="shared" ref="E867:E868" si="188">E868</f>
        <v>42816.84</v>
      </c>
    </row>
    <row r="868" spans="1:15" s="7" customFormat="1" x14ac:dyDescent="0.25">
      <c r="A868" s="3">
        <v>3</v>
      </c>
      <c r="B868" s="11" t="s">
        <v>2</v>
      </c>
      <c r="C868" s="87">
        <f t="shared" si="187"/>
        <v>39816.839999999997</v>
      </c>
      <c r="D868" s="87">
        <f t="shared" si="187"/>
        <v>3000</v>
      </c>
      <c r="E868" s="87">
        <f t="shared" si="188"/>
        <v>42816.84</v>
      </c>
    </row>
    <row r="869" spans="1:15" s="7" customFormat="1" x14ac:dyDescent="0.25">
      <c r="A869" s="3">
        <v>38</v>
      </c>
      <c r="B869" s="11" t="s">
        <v>34</v>
      </c>
      <c r="C869" s="87">
        <f t="shared" si="187"/>
        <v>39816.839999999997</v>
      </c>
      <c r="D869" s="87">
        <f t="shared" si="187"/>
        <v>3000</v>
      </c>
      <c r="E869" s="87">
        <f>E870</f>
        <v>42816.84</v>
      </c>
    </row>
    <row r="870" spans="1:15" hidden="1" x14ac:dyDescent="0.25">
      <c r="A870" s="148">
        <v>381</v>
      </c>
      <c r="B870" s="163" t="s">
        <v>93</v>
      </c>
      <c r="C870" s="90">
        <v>39816.839999999997</v>
      </c>
      <c r="D870" s="196">
        <f>E870-C870</f>
        <v>3000</v>
      </c>
      <c r="E870" s="90">
        <v>42816.84</v>
      </c>
    </row>
    <row r="871" spans="1:15" x14ac:dyDescent="0.25">
      <c r="A871" s="3"/>
      <c r="B871" s="11" t="s">
        <v>265</v>
      </c>
      <c r="C871" s="87">
        <f t="shared" ref="C871:E872" si="189">C872</f>
        <v>0</v>
      </c>
      <c r="D871" s="87">
        <f t="shared" si="189"/>
        <v>0</v>
      </c>
      <c r="E871" s="87">
        <f t="shared" si="189"/>
        <v>0</v>
      </c>
      <c r="F871" s="7"/>
      <c r="G871" s="7"/>
      <c r="H871" s="7"/>
      <c r="I871" s="7"/>
      <c r="J871" s="7"/>
      <c r="K871" s="7"/>
      <c r="L871" s="7"/>
      <c r="M871" s="7"/>
      <c r="N871" s="7"/>
      <c r="O871" s="7"/>
    </row>
    <row r="872" spans="1:15" x14ac:dyDescent="0.25">
      <c r="A872" s="3">
        <v>3</v>
      </c>
      <c r="B872" s="11" t="s">
        <v>2</v>
      </c>
      <c r="C872" s="87">
        <f t="shared" si="189"/>
        <v>0</v>
      </c>
      <c r="D872" s="87">
        <f t="shared" si="189"/>
        <v>0</v>
      </c>
      <c r="E872" s="87">
        <f t="shared" si="189"/>
        <v>0</v>
      </c>
      <c r="F872" s="7"/>
      <c r="G872" s="7"/>
      <c r="H872" s="7"/>
      <c r="I872" s="7"/>
      <c r="J872" s="7"/>
      <c r="K872" s="7"/>
      <c r="L872" s="7"/>
      <c r="M872" s="7"/>
      <c r="N872" s="7"/>
      <c r="O872" s="7"/>
    </row>
    <row r="873" spans="1:15" x14ac:dyDescent="0.25">
      <c r="A873" s="3">
        <v>38</v>
      </c>
      <c r="B873" s="11" t="s">
        <v>34</v>
      </c>
      <c r="C873" s="87">
        <f>C874</f>
        <v>0</v>
      </c>
      <c r="D873" s="87">
        <f>D874</f>
        <v>0</v>
      </c>
      <c r="E873" s="87">
        <f>E874</f>
        <v>0</v>
      </c>
      <c r="F873" s="7"/>
      <c r="G873" s="7"/>
      <c r="H873" s="7"/>
      <c r="I873" s="7"/>
      <c r="J873" s="7"/>
      <c r="K873" s="7"/>
      <c r="L873" s="7"/>
      <c r="M873" s="7"/>
      <c r="N873" s="7"/>
      <c r="O873" s="7"/>
    </row>
    <row r="874" spans="1:15" hidden="1" x14ac:dyDescent="0.25">
      <c r="A874" s="148">
        <v>381</v>
      </c>
      <c r="B874" s="163" t="s">
        <v>332</v>
      </c>
      <c r="C874" s="90">
        <v>0</v>
      </c>
      <c r="D874" s="180">
        <f>E874-C874</f>
        <v>0</v>
      </c>
      <c r="E874" s="90">
        <v>0</v>
      </c>
    </row>
    <row r="875" spans="1:15" x14ac:dyDescent="0.25">
      <c r="A875" s="148"/>
      <c r="B875" s="163"/>
      <c r="C875" s="197"/>
      <c r="D875" s="99"/>
      <c r="E875" s="154"/>
    </row>
    <row r="876" spans="1:15" s="231" customFormat="1" x14ac:dyDescent="0.25">
      <c r="A876" s="14"/>
      <c r="B876" s="38" t="s">
        <v>194</v>
      </c>
      <c r="C876" s="230">
        <f t="shared" ref="C876:E876" si="190">C877</f>
        <v>132.72</v>
      </c>
      <c r="D876" s="230">
        <f t="shared" si="190"/>
        <v>367.28</v>
      </c>
      <c r="E876" s="230">
        <f t="shared" si="190"/>
        <v>500</v>
      </c>
    </row>
    <row r="877" spans="1:15" s="7" customFormat="1" x14ac:dyDescent="0.25">
      <c r="A877" s="3"/>
      <c r="B877" s="11" t="s">
        <v>169</v>
      </c>
      <c r="C877" s="87">
        <f t="shared" ref="C877:E883" si="191">C878</f>
        <v>132.72</v>
      </c>
      <c r="D877" s="87">
        <f t="shared" si="191"/>
        <v>367.28</v>
      </c>
      <c r="E877" s="87">
        <f t="shared" si="191"/>
        <v>500</v>
      </c>
    </row>
    <row r="878" spans="1:15" s="7" customFormat="1" x14ac:dyDescent="0.25">
      <c r="A878" s="3"/>
      <c r="B878" s="11" t="s">
        <v>57</v>
      </c>
      <c r="C878" s="87">
        <f>C879</f>
        <v>132.72</v>
      </c>
      <c r="D878" s="87">
        <f>D879</f>
        <v>367.28</v>
      </c>
      <c r="E878" s="87">
        <f>E879</f>
        <v>500</v>
      </c>
    </row>
    <row r="879" spans="1:15" s="7" customFormat="1" x14ac:dyDescent="0.25">
      <c r="A879" s="3">
        <v>3</v>
      </c>
      <c r="B879" s="11" t="s">
        <v>2</v>
      </c>
      <c r="C879" s="87">
        <f>C880+C883</f>
        <v>132.72</v>
      </c>
      <c r="D879" s="99">
        <f>E879-C879</f>
        <v>367.28</v>
      </c>
      <c r="E879" s="87">
        <f>E880+E883</f>
        <v>500</v>
      </c>
    </row>
    <row r="880" spans="1:15" s="7" customFormat="1" x14ac:dyDescent="0.25">
      <c r="A880" s="3">
        <v>32</v>
      </c>
      <c r="B880" s="11" t="s">
        <v>25</v>
      </c>
      <c r="C880" s="87">
        <f>C881</f>
        <v>0</v>
      </c>
      <c r="D880" s="87">
        <v>0</v>
      </c>
      <c r="E880" s="87">
        <v>0</v>
      </c>
    </row>
    <row r="881" spans="1:5" s="7" customFormat="1" hidden="1" x14ac:dyDescent="0.25">
      <c r="A881" s="148">
        <v>323</v>
      </c>
      <c r="B881" s="163" t="s">
        <v>28</v>
      </c>
      <c r="C881" s="154">
        <f>C882</f>
        <v>0</v>
      </c>
      <c r="D881" s="154">
        <v>0</v>
      </c>
      <c r="E881" s="154">
        <v>0</v>
      </c>
    </row>
    <row r="882" spans="1:5" s="7" customFormat="1" hidden="1" x14ac:dyDescent="0.25">
      <c r="A882" s="148">
        <v>3237</v>
      </c>
      <c r="B882" s="163" t="s">
        <v>292</v>
      </c>
      <c r="C882" s="154">
        <v>0</v>
      </c>
      <c r="D882" s="154">
        <v>0</v>
      </c>
      <c r="E882" s="154">
        <v>0</v>
      </c>
    </row>
    <row r="883" spans="1:5" s="7" customFormat="1" x14ac:dyDescent="0.25">
      <c r="A883" s="3">
        <v>38</v>
      </c>
      <c r="B883" s="11" t="s">
        <v>34</v>
      </c>
      <c r="C883" s="87">
        <f t="shared" si="191"/>
        <v>132.72</v>
      </c>
      <c r="D883" s="87">
        <f t="shared" si="191"/>
        <v>367.28</v>
      </c>
      <c r="E883" s="87">
        <f t="shared" si="191"/>
        <v>500</v>
      </c>
    </row>
    <row r="884" spans="1:5" hidden="1" x14ac:dyDescent="0.25">
      <c r="A884" s="148">
        <v>381</v>
      </c>
      <c r="B884" s="163" t="s">
        <v>178</v>
      </c>
      <c r="C884" s="90">
        <v>132.72</v>
      </c>
      <c r="D884" s="180">
        <f>E884-C884</f>
        <v>367.28</v>
      </c>
      <c r="E884" s="90">
        <v>500</v>
      </c>
    </row>
    <row r="885" spans="1:5" x14ac:dyDescent="0.25">
      <c r="A885" s="148"/>
      <c r="B885" s="163"/>
      <c r="C885" s="196"/>
      <c r="D885" s="180"/>
      <c r="E885" s="90"/>
    </row>
    <row r="886" spans="1:5" s="71" customFormat="1" x14ac:dyDescent="0.25">
      <c r="A886" s="14"/>
      <c r="B886" s="38" t="s">
        <v>195</v>
      </c>
      <c r="C886" s="104">
        <f t="shared" ref="C886:E886" si="192">C887</f>
        <v>663.61</v>
      </c>
      <c r="D886" s="104">
        <f t="shared" si="192"/>
        <v>0</v>
      </c>
      <c r="E886" s="104">
        <f t="shared" si="192"/>
        <v>663.61</v>
      </c>
    </row>
    <row r="887" spans="1:5" s="7" customFormat="1" x14ac:dyDescent="0.25">
      <c r="A887" s="3"/>
      <c r="B887" s="11" t="s">
        <v>169</v>
      </c>
      <c r="C887" s="87">
        <f t="shared" ref="C887:E890" si="193">C888</f>
        <v>663.61</v>
      </c>
      <c r="D887" s="87">
        <f t="shared" si="193"/>
        <v>0</v>
      </c>
      <c r="E887" s="87">
        <f t="shared" si="193"/>
        <v>663.61</v>
      </c>
    </row>
    <row r="888" spans="1:5" s="7" customFormat="1" x14ac:dyDescent="0.25">
      <c r="A888" s="3"/>
      <c r="B888" s="11" t="s">
        <v>57</v>
      </c>
      <c r="C888" s="87">
        <f t="shared" si="193"/>
        <v>663.61</v>
      </c>
      <c r="D888" s="87">
        <f t="shared" si="193"/>
        <v>0</v>
      </c>
      <c r="E888" s="87">
        <f t="shared" si="193"/>
        <v>663.61</v>
      </c>
    </row>
    <row r="889" spans="1:5" s="7" customFormat="1" x14ac:dyDescent="0.25">
      <c r="A889" s="3">
        <v>3</v>
      </c>
      <c r="B889" s="11" t="s">
        <v>2</v>
      </c>
      <c r="C889" s="87">
        <f t="shared" si="193"/>
        <v>663.61</v>
      </c>
      <c r="D889" s="87">
        <f t="shared" si="193"/>
        <v>0</v>
      </c>
      <c r="E889" s="87">
        <f t="shared" si="193"/>
        <v>663.61</v>
      </c>
    </row>
    <row r="890" spans="1:5" s="7" customFormat="1" x14ac:dyDescent="0.25">
      <c r="A890" s="3">
        <v>38</v>
      </c>
      <c r="B890" s="11" t="s">
        <v>34</v>
      </c>
      <c r="C890" s="87">
        <f t="shared" si="193"/>
        <v>663.61</v>
      </c>
      <c r="D890" s="87">
        <f t="shared" si="193"/>
        <v>0</v>
      </c>
      <c r="E890" s="87">
        <f t="shared" si="193"/>
        <v>663.61</v>
      </c>
    </row>
    <row r="891" spans="1:5" hidden="1" x14ac:dyDescent="0.25">
      <c r="A891" s="148">
        <v>381</v>
      </c>
      <c r="B891" s="163" t="s">
        <v>123</v>
      </c>
      <c r="C891" s="90">
        <v>663.61</v>
      </c>
      <c r="D891" s="180">
        <f>E891-C891</f>
        <v>0</v>
      </c>
      <c r="E891" s="90">
        <v>663.61</v>
      </c>
    </row>
    <row r="892" spans="1:5" x14ac:dyDescent="0.25">
      <c r="A892" s="148"/>
      <c r="B892" s="163"/>
      <c r="C892" s="197"/>
      <c r="D892" s="99"/>
      <c r="E892" s="154"/>
    </row>
    <row r="893" spans="1:5" s="75" customFormat="1" x14ac:dyDescent="0.25">
      <c r="A893" s="62"/>
      <c r="B893" s="63" t="s">
        <v>196</v>
      </c>
      <c r="C893" s="232">
        <f t="shared" ref="C893:D893" si="194">C894+C901</f>
        <v>101665.66999999998</v>
      </c>
      <c r="D893" s="233">
        <f t="shared" si="194"/>
        <v>68638.600000000006</v>
      </c>
      <c r="E893" s="233">
        <f t="shared" ref="E893" si="195">E894+E901</f>
        <v>170304.27</v>
      </c>
    </row>
    <row r="894" spans="1:5" s="75" customFormat="1" x14ac:dyDescent="0.25">
      <c r="A894" s="62"/>
      <c r="B894" s="63" t="s">
        <v>197</v>
      </c>
      <c r="C894" s="232">
        <f t="shared" ref="C894:E894" si="196">C895</f>
        <v>35304.269999999997</v>
      </c>
      <c r="D894" s="232">
        <f t="shared" si="196"/>
        <v>0</v>
      </c>
      <c r="E894" s="232">
        <f t="shared" si="196"/>
        <v>35304.269999999997</v>
      </c>
    </row>
    <row r="895" spans="1:5" s="7" customFormat="1" x14ac:dyDescent="0.25">
      <c r="A895" s="3"/>
      <c r="B895" s="11" t="s">
        <v>170</v>
      </c>
      <c r="C895" s="87">
        <f t="shared" ref="C895:E897" si="197">C896</f>
        <v>35304.269999999997</v>
      </c>
      <c r="D895" s="87">
        <f t="shared" si="197"/>
        <v>0</v>
      </c>
      <c r="E895" s="87">
        <f t="shared" si="197"/>
        <v>35304.269999999997</v>
      </c>
    </row>
    <row r="896" spans="1:5" s="7" customFormat="1" x14ac:dyDescent="0.25">
      <c r="A896" s="3"/>
      <c r="B896" s="11" t="s">
        <v>57</v>
      </c>
      <c r="C896" s="87">
        <f t="shared" si="197"/>
        <v>35304.269999999997</v>
      </c>
      <c r="D896" s="87">
        <f t="shared" si="197"/>
        <v>0</v>
      </c>
      <c r="E896" s="87">
        <f t="shared" si="197"/>
        <v>35304.269999999997</v>
      </c>
    </row>
    <row r="897" spans="1:5" s="7" customFormat="1" x14ac:dyDescent="0.25">
      <c r="A897" s="3">
        <v>3</v>
      </c>
      <c r="B897" s="11" t="s">
        <v>2</v>
      </c>
      <c r="C897" s="87">
        <f t="shared" si="197"/>
        <v>35304.269999999997</v>
      </c>
      <c r="D897" s="87">
        <f t="shared" si="197"/>
        <v>0</v>
      </c>
      <c r="E897" s="87">
        <f t="shared" si="197"/>
        <v>35304.269999999997</v>
      </c>
    </row>
    <row r="898" spans="1:5" s="7" customFormat="1" x14ac:dyDescent="0.25">
      <c r="A898" s="3">
        <v>38</v>
      </c>
      <c r="B898" s="11" t="s">
        <v>34</v>
      </c>
      <c r="C898" s="87">
        <f>C899</f>
        <v>35304.269999999997</v>
      </c>
      <c r="D898" s="87">
        <f>D899</f>
        <v>0</v>
      </c>
      <c r="E898" s="87">
        <f>E899</f>
        <v>35304.269999999997</v>
      </c>
    </row>
    <row r="899" spans="1:5" hidden="1" x14ac:dyDescent="0.25">
      <c r="A899" s="148">
        <v>381</v>
      </c>
      <c r="B899" s="163" t="s">
        <v>95</v>
      </c>
      <c r="C899" s="90">
        <v>35304.269999999997</v>
      </c>
      <c r="D899" s="180">
        <f>E899-C899</f>
        <v>0</v>
      </c>
      <c r="E899" s="90">
        <v>35304.269999999997</v>
      </c>
    </row>
    <row r="900" spans="1:5" x14ac:dyDescent="0.25">
      <c r="A900" s="234"/>
      <c r="B900" s="235"/>
      <c r="C900" s="236"/>
      <c r="D900" s="164"/>
      <c r="E900" s="154"/>
    </row>
    <row r="901" spans="1:5" s="75" customFormat="1" x14ac:dyDescent="0.25">
      <c r="A901" s="62"/>
      <c r="B901" s="63" t="s">
        <v>299</v>
      </c>
      <c r="C901" s="237">
        <f>C902</f>
        <v>66361.399999999994</v>
      </c>
      <c r="D901" s="237">
        <f>D902</f>
        <v>68638.600000000006</v>
      </c>
      <c r="E901" s="232">
        <f>E902</f>
        <v>135000</v>
      </c>
    </row>
    <row r="902" spans="1:5" s="7" customFormat="1" x14ac:dyDescent="0.25">
      <c r="A902" s="3"/>
      <c r="B902" s="11" t="s">
        <v>170</v>
      </c>
      <c r="C902" s="92">
        <f t="shared" ref="C902:E904" si="198">C903</f>
        <v>66361.399999999994</v>
      </c>
      <c r="D902" s="92">
        <f t="shared" si="198"/>
        <v>68638.600000000006</v>
      </c>
      <c r="E902" s="87">
        <f t="shared" si="198"/>
        <v>135000</v>
      </c>
    </row>
    <row r="903" spans="1:5" s="7" customFormat="1" x14ac:dyDescent="0.25">
      <c r="A903" s="3"/>
      <c r="B903" s="11" t="s">
        <v>57</v>
      </c>
      <c r="C903" s="92">
        <f t="shared" si="198"/>
        <v>66361.399999999994</v>
      </c>
      <c r="D903" s="92">
        <f t="shared" si="198"/>
        <v>68638.600000000006</v>
      </c>
      <c r="E903" s="87">
        <f t="shared" si="198"/>
        <v>135000</v>
      </c>
    </row>
    <row r="904" spans="1:5" s="7" customFormat="1" x14ac:dyDescent="0.25">
      <c r="A904" s="3">
        <v>3</v>
      </c>
      <c r="B904" s="11" t="s">
        <v>2</v>
      </c>
      <c r="C904" s="92">
        <f t="shared" si="198"/>
        <v>66361.399999999994</v>
      </c>
      <c r="D904" s="92">
        <f t="shared" si="198"/>
        <v>68638.600000000006</v>
      </c>
      <c r="E904" s="87">
        <f t="shared" si="198"/>
        <v>135000</v>
      </c>
    </row>
    <row r="905" spans="1:5" s="7" customFormat="1" x14ac:dyDescent="0.25">
      <c r="A905" s="3">
        <v>38</v>
      </c>
      <c r="B905" s="11" t="s">
        <v>34</v>
      </c>
      <c r="C905" s="92">
        <f>C906</f>
        <v>66361.399999999994</v>
      </c>
      <c r="D905" s="92">
        <f>D906</f>
        <v>68638.600000000006</v>
      </c>
      <c r="E905" s="87">
        <f>E906</f>
        <v>135000</v>
      </c>
    </row>
    <row r="906" spans="1:5" s="150" customFormat="1" hidden="1" x14ac:dyDescent="0.25">
      <c r="A906" s="148">
        <v>382</v>
      </c>
      <c r="B906" s="163" t="s">
        <v>140</v>
      </c>
      <c r="C906" s="197">
        <v>66361.399999999994</v>
      </c>
      <c r="D906" s="164">
        <f>E906-C906</f>
        <v>68638.600000000006</v>
      </c>
      <c r="E906" s="154">
        <v>135000</v>
      </c>
    </row>
    <row r="907" spans="1:5" x14ac:dyDescent="0.25">
      <c r="A907" s="148"/>
      <c r="B907" s="163"/>
      <c r="C907" s="197"/>
      <c r="D907" s="164"/>
      <c r="E907" s="154"/>
    </row>
    <row r="908" spans="1:5" s="76" customFormat="1" x14ac:dyDescent="0.25">
      <c r="A908" s="26"/>
      <c r="B908" s="26" t="s">
        <v>424</v>
      </c>
      <c r="C908" s="238">
        <f>C909+C916</f>
        <v>16457.629999999997</v>
      </c>
      <c r="D908" s="238">
        <f>D909+D916</f>
        <v>0</v>
      </c>
      <c r="E908" s="238">
        <f>E909+E916</f>
        <v>16457.629999999997</v>
      </c>
    </row>
    <row r="909" spans="1:5" s="76" customFormat="1" x14ac:dyDescent="0.25">
      <c r="A909" s="26"/>
      <c r="B909" s="47" t="s">
        <v>198</v>
      </c>
      <c r="C909" s="239">
        <f t="shared" ref="C909:E909" si="199">C910</f>
        <v>11945.05</v>
      </c>
      <c r="D909" s="239">
        <f t="shared" si="199"/>
        <v>0</v>
      </c>
      <c r="E909" s="239">
        <f t="shared" si="199"/>
        <v>11945.05</v>
      </c>
    </row>
    <row r="910" spans="1:5" s="7" customFormat="1" x14ac:dyDescent="0.25">
      <c r="A910" s="3"/>
      <c r="B910" s="11" t="s">
        <v>171</v>
      </c>
      <c r="C910" s="87">
        <f t="shared" ref="C910:E913" si="200">C911</f>
        <v>11945.05</v>
      </c>
      <c r="D910" s="87">
        <f t="shared" si="200"/>
        <v>0</v>
      </c>
      <c r="E910" s="87">
        <f t="shared" si="200"/>
        <v>11945.05</v>
      </c>
    </row>
    <row r="911" spans="1:5" s="7" customFormat="1" x14ac:dyDescent="0.25">
      <c r="A911" s="3"/>
      <c r="B911" s="11" t="s">
        <v>57</v>
      </c>
      <c r="C911" s="87">
        <f t="shared" si="200"/>
        <v>11945.05</v>
      </c>
      <c r="D911" s="87">
        <f t="shared" si="200"/>
        <v>0</v>
      </c>
      <c r="E911" s="87">
        <f t="shared" si="200"/>
        <v>11945.05</v>
      </c>
    </row>
    <row r="912" spans="1:5" s="7" customFormat="1" x14ac:dyDescent="0.25">
      <c r="A912" s="3">
        <v>3</v>
      </c>
      <c r="B912" s="11" t="s">
        <v>2</v>
      </c>
      <c r="C912" s="87">
        <f t="shared" si="200"/>
        <v>11945.05</v>
      </c>
      <c r="D912" s="87">
        <f t="shared" si="200"/>
        <v>0</v>
      </c>
      <c r="E912" s="87">
        <f t="shared" si="200"/>
        <v>11945.05</v>
      </c>
    </row>
    <row r="913" spans="1:5" s="7" customFormat="1" x14ac:dyDescent="0.25">
      <c r="A913" s="3">
        <v>38</v>
      </c>
      <c r="B913" s="11" t="s">
        <v>34</v>
      </c>
      <c r="C913" s="87">
        <f t="shared" si="200"/>
        <v>11945.05</v>
      </c>
      <c r="D913" s="87">
        <f t="shared" si="200"/>
        <v>0</v>
      </c>
      <c r="E913" s="87">
        <f t="shared" si="200"/>
        <v>11945.05</v>
      </c>
    </row>
    <row r="914" spans="1:5" hidden="1" x14ac:dyDescent="0.25">
      <c r="A914" s="148">
        <v>381</v>
      </c>
      <c r="B914" s="163" t="s">
        <v>93</v>
      </c>
      <c r="C914" s="90">
        <v>11945.05</v>
      </c>
      <c r="D914" s="180">
        <f>E914-C914</f>
        <v>0</v>
      </c>
      <c r="E914" s="90">
        <v>11945.05</v>
      </c>
    </row>
    <row r="915" spans="1:5" x14ac:dyDescent="0.25">
      <c r="A915" s="148"/>
      <c r="B915" s="163"/>
      <c r="C915" s="197"/>
      <c r="D915" s="164"/>
      <c r="E915" s="154"/>
    </row>
    <row r="916" spans="1:5" s="76" customFormat="1" x14ac:dyDescent="0.25">
      <c r="A916" s="26"/>
      <c r="B916" s="47" t="s">
        <v>467</v>
      </c>
      <c r="C916" s="239">
        <f t="shared" ref="C916:E916" si="201">C917</f>
        <v>4512.58</v>
      </c>
      <c r="D916" s="239">
        <f t="shared" si="201"/>
        <v>0</v>
      </c>
      <c r="E916" s="239">
        <f t="shared" si="201"/>
        <v>4512.58</v>
      </c>
    </row>
    <row r="917" spans="1:5" s="7" customFormat="1" x14ac:dyDescent="0.25">
      <c r="A917" s="3"/>
      <c r="B917" s="11" t="s">
        <v>468</v>
      </c>
      <c r="C917" s="87">
        <f t="shared" ref="C917:E920" si="202">C918</f>
        <v>4512.58</v>
      </c>
      <c r="D917" s="87">
        <f t="shared" si="202"/>
        <v>0</v>
      </c>
      <c r="E917" s="87">
        <f t="shared" si="202"/>
        <v>4512.58</v>
      </c>
    </row>
    <row r="918" spans="1:5" s="7" customFormat="1" x14ac:dyDescent="0.25">
      <c r="A918" s="3"/>
      <c r="B918" s="11" t="s">
        <v>57</v>
      </c>
      <c r="C918" s="87">
        <f t="shared" si="202"/>
        <v>4512.58</v>
      </c>
      <c r="D918" s="87">
        <f t="shared" si="202"/>
        <v>0</v>
      </c>
      <c r="E918" s="87">
        <f t="shared" si="202"/>
        <v>4512.58</v>
      </c>
    </row>
    <row r="919" spans="1:5" s="7" customFormat="1" x14ac:dyDescent="0.25">
      <c r="A919" s="3">
        <v>3</v>
      </c>
      <c r="B919" s="11" t="s">
        <v>2</v>
      </c>
      <c r="C919" s="87">
        <f t="shared" si="202"/>
        <v>4512.58</v>
      </c>
      <c r="D919" s="87">
        <f t="shared" si="202"/>
        <v>0</v>
      </c>
      <c r="E919" s="87">
        <f t="shared" si="202"/>
        <v>4512.58</v>
      </c>
    </row>
    <row r="920" spans="1:5" s="7" customFormat="1" x14ac:dyDescent="0.25">
      <c r="A920" s="3">
        <v>38</v>
      </c>
      <c r="B920" s="11" t="s">
        <v>34</v>
      </c>
      <c r="C920" s="87">
        <f t="shared" si="202"/>
        <v>4512.58</v>
      </c>
      <c r="D920" s="87">
        <f t="shared" si="202"/>
        <v>0</v>
      </c>
      <c r="E920" s="87">
        <f t="shared" si="202"/>
        <v>4512.58</v>
      </c>
    </row>
    <row r="921" spans="1:5" hidden="1" x14ac:dyDescent="0.25">
      <c r="A921" s="148">
        <v>381</v>
      </c>
      <c r="B921" s="163" t="s">
        <v>93</v>
      </c>
      <c r="C921" s="90">
        <v>4512.58</v>
      </c>
      <c r="D921" s="180">
        <f>E921-C921</f>
        <v>0</v>
      </c>
      <c r="E921" s="90">
        <v>4512.58</v>
      </c>
    </row>
    <row r="922" spans="1:5" x14ac:dyDescent="0.25">
      <c r="A922" s="148"/>
      <c r="B922" s="163"/>
      <c r="C922" s="196"/>
      <c r="D922" s="180"/>
      <c r="E922" s="90"/>
    </row>
    <row r="923" spans="1:5" s="77" customFormat="1" x14ac:dyDescent="0.25">
      <c r="A923" s="18"/>
      <c r="B923" s="41" t="s">
        <v>426</v>
      </c>
      <c r="C923" s="240">
        <f t="shared" ref="C923:E924" si="203">C924</f>
        <v>6636.14</v>
      </c>
      <c r="D923" s="240">
        <f t="shared" si="203"/>
        <v>0</v>
      </c>
      <c r="E923" s="240">
        <f t="shared" si="203"/>
        <v>6636.14</v>
      </c>
    </row>
    <row r="924" spans="1:5" s="77" customFormat="1" x14ac:dyDescent="0.25">
      <c r="A924" s="18"/>
      <c r="B924" s="41" t="s">
        <v>199</v>
      </c>
      <c r="C924" s="240">
        <f t="shared" si="203"/>
        <v>6636.14</v>
      </c>
      <c r="D924" s="240">
        <f t="shared" si="203"/>
        <v>0</v>
      </c>
      <c r="E924" s="240">
        <f t="shared" si="203"/>
        <v>6636.14</v>
      </c>
    </row>
    <row r="925" spans="1:5" s="7" customFormat="1" x14ac:dyDescent="0.25">
      <c r="A925" s="3"/>
      <c r="B925" s="11" t="s">
        <v>172</v>
      </c>
      <c r="C925" s="87">
        <f t="shared" ref="C925:E927" si="204">C926</f>
        <v>6636.14</v>
      </c>
      <c r="D925" s="87">
        <f t="shared" si="204"/>
        <v>0</v>
      </c>
      <c r="E925" s="87">
        <f t="shared" si="204"/>
        <v>6636.14</v>
      </c>
    </row>
    <row r="926" spans="1:5" s="7" customFormat="1" x14ac:dyDescent="0.25">
      <c r="A926" s="3"/>
      <c r="B926" s="11" t="s">
        <v>57</v>
      </c>
      <c r="C926" s="87">
        <f t="shared" si="204"/>
        <v>6636.14</v>
      </c>
      <c r="D926" s="87">
        <f t="shared" si="204"/>
        <v>0</v>
      </c>
      <c r="E926" s="87">
        <f t="shared" si="204"/>
        <v>6636.14</v>
      </c>
    </row>
    <row r="927" spans="1:5" s="7" customFormat="1" x14ac:dyDescent="0.25">
      <c r="A927" s="3">
        <v>3</v>
      </c>
      <c r="B927" s="11" t="s">
        <v>2</v>
      </c>
      <c r="C927" s="87">
        <f t="shared" si="204"/>
        <v>6636.14</v>
      </c>
      <c r="D927" s="87">
        <f t="shared" si="204"/>
        <v>0</v>
      </c>
      <c r="E927" s="87">
        <f t="shared" si="204"/>
        <v>6636.14</v>
      </c>
    </row>
    <row r="928" spans="1:5" s="7" customFormat="1" x14ac:dyDescent="0.25">
      <c r="A928" s="3">
        <v>38</v>
      </c>
      <c r="B928" s="11" t="s">
        <v>34</v>
      </c>
      <c r="C928" s="87">
        <f>C929</f>
        <v>6636.14</v>
      </c>
      <c r="D928" s="87">
        <f>D929</f>
        <v>0</v>
      </c>
      <c r="E928" s="87">
        <f>E929</f>
        <v>6636.14</v>
      </c>
    </row>
    <row r="929" spans="1:5" hidden="1" x14ac:dyDescent="0.25">
      <c r="A929" s="148">
        <v>382</v>
      </c>
      <c r="B929" s="163" t="s">
        <v>94</v>
      </c>
      <c r="C929" s="90">
        <v>6636.14</v>
      </c>
      <c r="D929" s="180">
        <f>E929-C929</f>
        <v>0</v>
      </c>
      <c r="E929" s="90">
        <v>6636.14</v>
      </c>
    </row>
    <row r="930" spans="1:5" x14ac:dyDescent="0.25">
      <c r="A930" s="148"/>
      <c r="B930" s="163"/>
      <c r="C930" s="197"/>
      <c r="D930" s="164"/>
      <c r="E930" s="154"/>
    </row>
    <row r="931" spans="1:5" s="65" customFormat="1" x14ac:dyDescent="0.25">
      <c r="A931" s="20"/>
      <c r="B931" s="37" t="s">
        <v>200</v>
      </c>
      <c r="C931" s="122">
        <f>C932+C939+C957+C946+C968+C983+C990+C997+C1004+C1011</f>
        <v>58066.23000000001</v>
      </c>
      <c r="D931" s="152">
        <f>D932+D939+D946+D957+D968+D983+D990+D997+D1004+D1011</f>
        <v>-10025.699999999999</v>
      </c>
      <c r="E931" s="152">
        <f>E932+E939+E946+E957+E968+E983+E990+E997+E1004+E1011</f>
        <v>48040.530000000006</v>
      </c>
    </row>
    <row r="932" spans="1:5" s="65" customFormat="1" x14ac:dyDescent="0.25">
      <c r="A932" s="20"/>
      <c r="B932" s="37" t="s">
        <v>201</v>
      </c>
      <c r="C932" s="122">
        <f>C933</f>
        <v>4711.66</v>
      </c>
      <c r="D932" s="152">
        <f>E932-C932</f>
        <v>-2702.5699999999997</v>
      </c>
      <c r="E932" s="152">
        <f>E933</f>
        <v>2009.09</v>
      </c>
    </row>
    <row r="933" spans="1:5" s="7" customFormat="1" x14ac:dyDescent="0.25">
      <c r="A933" s="3"/>
      <c r="B933" s="12" t="s">
        <v>427</v>
      </c>
      <c r="C933" s="87">
        <f t="shared" ref="C933:E936" si="205">C934</f>
        <v>4711.66</v>
      </c>
      <c r="D933" s="87">
        <f t="shared" si="205"/>
        <v>-2702.5699999999997</v>
      </c>
      <c r="E933" s="87">
        <f t="shared" si="205"/>
        <v>2009.09</v>
      </c>
    </row>
    <row r="934" spans="1:5" s="7" customFormat="1" x14ac:dyDescent="0.25">
      <c r="A934" s="3"/>
      <c r="B934" s="11" t="s">
        <v>57</v>
      </c>
      <c r="C934" s="87">
        <f t="shared" si="205"/>
        <v>4711.66</v>
      </c>
      <c r="D934" s="87">
        <f t="shared" si="205"/>
        <v>-2702.5699999999997</v>
      </c>
      <c r="E934" s="87">
        <f t="shared" si="205"/>
        <v>2009.09</v>
      </c>
    </row>
    <row r="935" spans="1:5" s="7" customFormat="1" x14ac:dyDescent="0.25">
      <c r="A935" s="3">
        <v>3</v>
      </c>
      <c r="B935" s="11" t="s">
        <v>2</v>
      </c>
      <c r="C935" s="87">
        <f t="shared" si="205"/>
        <v>4711.66</v>
      </c>
      <c r="D935" s="87">
        <f t="shared" si="205"/>
        <v>-2702.5699999999997</v>
      </c>
      <c r="E935" s="87">
        <f t="shared" si="205"/>
        <v>2009.09</v>
      </c>
    </row>
    <row r="936" spans="1:5" s="7" customFormat="1" x14ac:dyDescent="0.25">
      <c r="A936" s="3">
        <v>38</v>
      </c>
      <c r="B936" s="11" t="s">
        <v>34</v>
      </c>
      <c r="C936" s="87">
        <f t="shared" si="205"/>
        <v>4711.66</v>
      </c>
      <c r="D936" s="87">
        <f t="shared" si="205"/>
        <v>-2702.5699999999997</v>
      </c>
      <c r="E936" s="87">
        <f t="shared" si="205"/>
        <v>2009.09</v>
      </c>
    </row>
    <row r="937" spans="1:5" hidden="1" x14ac:dyDescent="0.25">
      <c r="A937" s="148">
        <v>381</v>
      </c>
      <c r="B937" s="163" t="s">
        <v>143</v>
      </c>
      <c r="C937" s="90">
        <v>4711.66</v>
      </c>
      <c r="D937" s="180">
        <f>E937-C937</f>
        <v>-2702.5699999999997</v>
      </c>
      <c r="E937" s="90">
        <v>2009.09</v>
      </c>
    </row>
    <row r="938" spans="1:5" x14ac:dyDescent="0.25">
      <c r="A938" s="148"/>
      <c r="B938" s="163"/>
      <c r="C938" s="197"/>
      <c r="D938" s="99"/>
      <c r="E938" s="154"/>
    </row>
    <row r="939" spans="1:5" s="65" customFormat="1" x14ac:dyDescent="0.25">
      <c r="A939" s="20"/>
      <c r="B939" s="241" t="s">
        <v>202</v>
      </c>
      <c r="C939" s="122">
        <f t="shared" ref="C939:E939" si="206">C940</f>
        <v>4910.74</v>
      </c>
      <c r="D939" s="122">
        <f t="shared" si="206"/>
        <v>589.26000000000022</v>
      </c>
      <c r="E939" s="122">
        <f t="shared" si="206"/>
        <v>5500</v>
      </c>
    </row>
    <row r="940" spans="1:5" s="7" customFormat="1" x14ac:dyDescent="0.25">
      <c r="A940" s="3"/>
      <c r="B940" s="12" t="s">
        <v>173</v>
      </c>
      <c r="C940" s="87">
        <f t="shared" ref="C940:E943" si="207">C941</f>
        <v>4910.74</v>
      </c>
      <c r="D940" s="87">
        <f t="shared" si="207"/>
        <v>589.26000000000022</v>
      </c>
      <c r="E940" s="87">
        <f t="shared" si="207"/>
        <v>5500</v>
      </c>
    </row>
    <row r="941" spans="1:5" s="7" customFormat="1" x14ac:dyDescent="0.25">
      <c r="A941" s="3"/>
      <c r="B941" s="11" t="s">
        <v>57</v>
      </c>
      <c r="C941" s="87">
        <f t="shared" si="207"/>
        <v>4910.74</v>
      </c>
      <c r="D941" s="87">
        <f t="shared" si="207"/>
        <v>589.26000000000022</v>
      </c>
      <c r="E941" s="87">
        <f t="shared" si="207"/>
        <v>5500</v>
      </c>
    </row>
    <row r="942" spans="1:5" s="7" customFormat="1" x14ac:dyDescent="0.25">
      <c r="A942" s="3">
        <v>3</v>
      </c>
      <c r="B942" s="11" t="s">
        <v>2</v>
      </c>
      <c r="C942" s="87">
        <f t="shared" si="207"/>
        <v>4910.74</v>
      </c>
      <c r="D942" s="87">
        <f t="shared" si="207"/>
        <v>589.26000000000022</v>
      </c>
      <c r="E942" s="87">
        <f t="shared" si="207"/>
        <v>5500</v>
      </c>
    </row>
    <row r="943" spans="1:5" s="7" customFormat="1" x14ac:dyDescent="0.25">
      <c r="A943" s="3">
        <v>37</v>
      </c>
      <c r="B943" s="11" t="s">
        <v>44</v>
      </c>
      <c r="C943" s="87">
        <f t="shared" si="207"/>
        <v>4910.74</v>
      </c>
      <c r="D943" s="87">
        <f t="shared" si="207"/>
        <v>589.26000000000022</v>
      </c>
      <c r="E943" s="87">
        <f t="shared" si="207"/>
        <v>5500</v>
      </c>
    </row>
    <row r="944" spans="1:5" hidden="1" x14ac:dyDescent="0.25">
      <c r="A944" s="148">
        <v>372</v>
      </c>
      <c r="B944" s="163" t="s">
        <v>91</v>
      </c>
      <c r="C944" s="90">
        <v>4910.74</v>
      </c>
      <c r="D944" s="196">
        <f>E944-C944</f>
        <v>589.26000000000022</v>
      </c>
      <c r="E944" s="90">
        <v>5500</v>
      </c>
    </row>
    <row r="945" spans="1:5" x14ac:dyDescent="0.25">
      <c r="A945" s="148"/>
      <c r="B945" s="163"/>
      <c r="C945" s="197"/>
      <c r="D945" s="99"/>
      <c r="E945" s="154"/>
    </row>
    <row r="946" spans="1:5" s="65" customFormat="1" x14ac:dyDescent="0.25">
      <c r="A946" s="20"/>
      <c r="B946" s="37" t="s">
        <v>203</v>
      </c>
      <c r="C946" s="122">
        <f t="shared" ref="C946:E948" si="208">C947</f>
        <v>0</v>
      </c>
      <c r="D946" s="122">
        <f t="shared" si="208"/>
        <v>0</v>
      </c>
      <c r="E946" s="122">
        <f t="shared" si="208"/>
        <v>0</v>
      </c>
    </row>
    <row r="947" spans="1:5" s="7" customFormat="1" x14ac:dyDescent="0.25">
      <c r="A947" s="3"/>
      <c r="B947" s="12" t="s">
        <v>173</v>
      </c>
      <c r="C947" s="87">
        <f t="shared" si="208"/>
        <v>0</v>
      </c>
      <c r="D947" s="87">
        <f t="shared" si="208"/>
        <v>0</v>
      </c>
      <c r="E947" s="87">
        <f t="shared" si="208"/>
        <v>0</v>
      </c>
    </row>
    <row r="948" spans="1:5" s="7" customFormat="1" x14ac:dyDescent="0.25">
      <c r="A948" s="3"/>
      <c r="B948" s="11" t="s">
        <v>56</v>
      </c>
      <c r="C948" s="87">
        <f t="shared" si="208"/>
        <v>0</v>
      </c>
      <c r="D948" s="87">
        <f t="shared" si="208"/>
        <v>0</v>
      </c>
      <c r="E948" s="87">
        <f t="shared" si="208"/>
        <v>0</v>
      </c>
    </row>
    <row r="949" spans="1:5" s="7" customFormat="1" x14ac:dyDescent="0.25">
      <c r="A949" s="3">
        <v>3</v>
      </c>
      <c r="B949" s="11" t="s">
        <v>43</v>
      </c>
      <c r="C949" s="87">
        <f>C950+C954</f>
        <v>0</v>
      </c>
      <c r="D949" s="87">
        <f>E949-C949</f>
        <v>0</v>
      </c>
      <c r="E949" s="87">
        <f>E950+E954</f>
        <v>0</v>
      </c>
    </row>
    <row r="950" spans="1:5" s="7" customFormat="1" x14ac:dyDescent="0.25">
      <c r="A950" s="3">
        <v>31</v>
      </c>
      <c r="B950" s="11" t="s">
        <v>21</v>
      </c>
      <c r="C950" s="87">
        <f>C951+C952+C953</f>
        <v>0</v>
      </c>
      <c r="D950" s="87">
        <f>E950-C950</f>
        <v>0</v>
      </c>
      <c r="E950" s="87">
        <f>E951+E952+E953</f>
        <v>0</v>
      </c>
    </row>
    <row r="951" spans="1:5" hidden="1" x14ac:dyDescent="0.25">
      <c r="A951" s="148">
        <v>311</v>
      </c>
      <c r="B951" s="163" t="s">
        <v>144</v>
      </c>
      <c r="C951" s="154">
        <v>0</v>
      </c>
      <c r="D951" s="154">
        <f>E951-C951</f>
        <v>0</v>
      </c>
      <c r="E951" s="90">
        <v>0</v>
      </c>
    </row>
    <row r="952" spans="1:5" hidden="1" x14ac:dyDescent="0.25">
      <c r="A952" s="148">
        <v>312</v>
      </c>
      <c r="B952" s="163" t="s">
        <v>23</v>
      </c>
      <c r="C952" s="154">
        <v>0</v>
      </c>
      <c r="D952" s="154">
        <f>E952-C952</f>
        <v>0</v>
      </c>
      <c r="E952" s="90">
        <v>0</v>
      </c>
    </row>
    <row r="953" spans="1:5" hidden="1" x14ac:dyDescent="0.25">
      <c r="A953" s="148">
        <v>313</v>
      </c>
      <c r="B953" s="163" t="s">
        <v>24</v>
      </c>
      <c r="C953" s="154">
        <v>0</v>
      </c>
      <c r="D953" s="154">
        <f>E953-C953</f>
        <v>0</v>
      </c>
      <c r="E953" s="90">
        <v>0</v>
      </c>
    </row>
    <row r="954" spans="1:5" s="7" customFormat="1" x14ac:dyDescent="0.25">
      <c r="A954" s="3">
        <v>32</v>
      </c>
      <c r="B954" s="11" t="s">
        <v>25</v>
      </c>
      <c r="C954" s="87">
        <f>C955</f>
        <v>0</v>
      </c>
      <c r="D954" s="87">
        <v>0</v>
      </c>
      <c r="E954" s="87">
        <f>E955</f>
        <v>0</v>
      </c>
    </row>
    <row r="955" spans="1:5" hidden="1" x14ac:dyDescent="0.25">
      <c r="A955" s="148">
        <v>321</v>
      </c>
      <c r="B955" s="163" t="s">
        <v>291</v>
      </c>
      <c r="C955" s="90">
        <v>0</v>
      </c>
      <c r="D955" s="180">
        <f>E955-C955</f>
        <v>0</v>
      </c>
      <c r="E955" s="90">
        <v>0</v>
      </c>
    </row>
    <row r="956" spans="1:5" x14ac:dyDescent="0.25">
      <c r="A956" s="148"/>
      <c r="B956" s="163"/>
      <c r="C956" s="90"/>
      <c r="D956" s="180"/>
      <c r="E956" s="90"/>
    </row>
    <row r="957" spans="1:5" s="65" customFormat="1" x14ac:dyDescent="0.25">
      <c r="A957" s="20"/>
      <c r="B957" s="37" t="s">
        <v>339</v>
      </c>
      <c r="C957" s="122">
        <f t="shared" ref="C957:E959" si="209">C958</f>
        <v>0</v>
      </c>
      <c r="D957" s="122">
        <f t="shared" si="209"/>
        <v>0</v>
      </c>
      <c r="E957" s="122">
        <f t="shared" si="209"/>
        <v>0</v>
      </c>
    </row>
    <row r="958" spans="1:5" s="7" customFormat="1" x14ac:dyDescent="0.25">
      <c r="A958" s="3"/>
      <c r="B958" s="12" t="s">
        <v>173</v>
      </c>
      <c r="C958" s="87">
        <f t="shared" si="209"/>
        <v>0</v>
      </c>
      <c r="D958" s="87">
        <f t="shared" si="209"/>
        <v>0</v>
      </c>
      <c r="E958" s="87">
        <f t="shared" si="209"/>
        <v>0</v>
      </c>
    </row>
    <row r="959" spans="1:5" s="7" customFormat="1" x14ac:dyDescent="0.25">
      <c r="A959" s="3"/>
      <c r="B959" s="11" t="s">
        <v>56</v>
      </c>
      <c r="C959" s="87">
        <f t="shared" si="209"/>
        <v>0</v>
      </c>
      <c r="D959" s="87">
        <f t="shared" si="209"/>
        <v>0</v>
      </c>
      <c r="E959" s="87">
        <f t="shared" si="209"/>
        <v>0</v>
      </c>
    </row>
    <row r="960" spans="1:5" s="7" customFormat="1" x14ac:dyDescent="0.25">
      <c r="A960" s="3">
        <v>3</v>
      </c>
      <c r="B960" s="11" t="s">
        <v>43</v>
      </c>
      <c r="C960" s="87">
        <f>C961+C965</f>
        <v>0</v>
      </c>
      <c r="D960" s="87">
        <f>D961+D965</f>
        <v>0</v>
      </c>
      <c r="E960" s="87">
        <f>E961+E965</f>
        <v>0</v>
      </c>
    </row>
    <row r="961" spans="1:5" s="7" customFormat="1" x14ac:dyDescent="0.25">
      <c r="A961" s="3">
        <v>31</v>
      </c>
      <c r="B961" s="11" t="s">
        <v>21</v>
      </c>
      <c r="C961" s="87">
        <f>C962+C963+C964</f>
        <v>0</v>
      </c>
      <c r="D961" s="87">
        <f>E961-C961</f>
        <v>0</v>
      </c>
      <c r="E961" s="87">
        <f>E962+E963+E964</f>
        <v>0</v>
      </c>
    </row>
    <row r="962" spans="1:5" hidden="1" x14ac:dyDescent="0.25">
      <c r="A962" s="148">
        <v>311</v>
      </c>
      <c r="B962" s="163" t="s">
        <v>144</v>
      </c>
      <c r="C962" s="90">
        <v>0</v>
      </c>
      <c r="D962" s="90">
        <f>E962-C962</f>
        <v>0</v>
      </c>
      <c r="E962" s="90">
        <v>0</v>
      </c>
    </row>
    <row r="963" spans="1:5" hidden="1" x14ac:dyDescent="0.25">
      <c r="A963" s="148">
        <v>312</v>
      </c>
      <c r="B963" s="163" t="s">
        <v>23</v>
      </c>
      <c r="C963" s="90">
        <v>0</v>
      </c>
      <c r="D963" s="90">
        <f>E963-C963</f>
        <v>0</v>
      </c>
      <c r="E963" s="90">
        <v>0</v>
      </c>
    </row>
    <row r="964" spans="1:5" hidden="1" x14ac:dyDescent="0.25">
      <c r="A964" s="148">
        <v>313</v>
      </c>
      <c r="B964" s="163" t="s">
        <v>24</v>
      </c>
      <c r="C964" s="90">
        <v>0</v>
      </c>
      <c r="D964" s="180">
        <f>E964-C964</f>
        <v>0</v>
      </c>
      <c r="E964" s="90">
        <v>0</v>
      </c>
    </row>
    <row r="965" spans="1:5" s="7" customFormat="1" x14ac:dyDescent="0.25">
      <c r="A965" s="3">
        <v>32</v>
      </c>
      <c r="B965" s="11" t="s">
        <v>25</v>
      </c>
      <c r="C965" s="87">
        <f>C966</f>
        <v>0</v>
      </c>
      <c r="D965" s="87">
        <v>0</v>
      </c>
      <c r="E965" s="87">
        <f>E966</f>
        <v>0</v>
      </c>
    </row>
    <row r="966" spans="1:5" hidden="1" x14ac:dyDescent="0.25">
      <c r="A966" s="148">
        <v>321</v>
      </c>
      <c r="B966" s="163" t="s">
        <v>291</v>
      </c>
      <c r="C966" s="90">
        <v>0</v>
      </c>
      <c r="D966" s="180">
        <f>C966-C966</f>
        <v>0</v>
      </c>
      <c r="E966" s="90">
        <v>0</v>
      </c>
    </row>
    <row r="967" spans="1:5" x14ac:dyDescent="0.25">
      <c r="A967" s="148"/>
      <c r="B967" s="163"/>
      <c r="C967" s="90"/>
      <c r="D967" s="180"/>
      <c r="E967" s="90"/>
    </row>
    <row r="968" spans="1:5" s="65" customFormat="1" x14ac:dyDescent="0.25">
      <c r="A968" s="20"/>
      <c r="B968" s="37" t="s">
        <v>338</v>
      </c>
      <c r="C968" s="122">
        <f>C969</f>
        <v>37162.39</v>
      </c>
      <c r="D968" s="122">
        <f>D969</f>
        <v>-11562.39</v>
      </c>
      <c r="E968" s="122">
        <f>E969</f>
        <v>25600</v>
      </c>
    </row>
    <row r="969" spans="1:5" s="7" customFormat="1" ht="14.45" customHeight="1" x14ac:dyDescent="0.25">
      <c r="A969" s="3"/>
      <c r="B969" s="12" t="s">
        <v>173</v>
      </c>
      <c r="C969" s="87">
        <f>C974</f>
        <v>37162.39</v>
      </c>
      <c r="D969" s="87">
        <f>E969-C969</f>
        <v>-11562.39</v>
      </c>
      <c r="E969" s="87">
        <f>E970+E974</f>
        <v>25600</v>
      </c>
    </row>
    <row r="970" spans="1:5" s="7" customFormat="1" x14ac:dyDescent="0.25">
      <c r="A970" s="3"/>
      <c r="B970" s="12" t="s">
        <v>57</v>
      </c>
      <c r="C970" s="87">
        <f t="shared" ref="C970:E972" si="210">C971</f>
        <v>0</v>
      </c>
      <c r="D970" s="87">
        <f t="shared" si="210"/>
        <v>0</v>
      </c>
      <c r="E970" s="87">
        <f t="shared" si="210"/>
        <v>0</v>
      </c>
    </row>
    <row r="971" spans="1:5" s="7" customFormat="1" x14ac:dyDescent="0.25">
      <c r="A971" s="3">
        <v>3</v>
      </c>
      <c r="B971" s="12" t="s">
        <v>2</v>
      </c>
      <c r="C971" s="87">
        <f t="shared" si="210"/>
        <v>0</v>
      </c>
      <c r="D971" s="87">
        <f t="shared" si="210"/>
        <v>0</v>
      </c>
      <c r="E971" s="87">
        <f t="shared" si="210"/>
        <v>0</v>
      </c>
    </row>
    <row r="972" spans="1:5" s="7" customFormat="1" x14ac:dyDescent="0.25">
      <c r="A972" s="3">
        <v>32</v>
      </c>
      <c r="B972" s="12" t="s">
        <v>25</v>
      </c>
      <c r="C972" s="87">
        <f t="shared" si="210"/>
        <v>0</v>
      </c>
      <c r="D972" s="87">
        <f t="shared" si="210"/>
        <v>0</v>
      </c>
      <c r="E972" s="87">
        <f t="shared" si="210"/>
        <v>0</v>
      </c>
    </row>
    <row r="973" spans="1:5" s="150" customFormat="1" hidden="1" x14ac:dyDescent="0.25">
      <c r="A973" s="148">
        <v>321</v>
      </c>
      <c r="B973" s="204" t="s">
        <v>291</v>
      </c>
      <c r="C973" s="154">
        <v>0</v>
      </c>
      <c r="D973" s="154">
        <v>0</v>
      </c>
      <c r="E973" s="154">
        <v>0</v>
      </c>
    </row>
    <row r="974" spans="1:5" s="7" customFormat="1" x14ac:dyDescent="0.25">
      <c r="A974" s="3"/>
      <c r="B974" s="11" t="s">
        <v>56</v>
      </c>
      <c r="C974" s="87">
        <f t="shared" ref="C974:E975" si="211">C975</f>
        <v>37162.39</v>
      </c>
      <c r="D974" s="87">
        <f t="shared" si="211"/>
        <v>-11562.39</v>
      </c>
      <c r="E974" s="87">
        <f t="shared" si="211"/>
        <v>25600</v>
      </c>
    </row>
    <row r="975" spans="1:5" s="7" customFormat="1" x14ac:dyDescent="0.25">
      <c r="A975" s="3">
        <v>3</v>
      </c>
      <c r="B975" s="11" t="s">
        <v>43</v>
      </c>
      <c r="C975" s="87">
        <f t="shared" si="211"/>
        <v>37162.39</v>
      </c>
      <c r="D975" s="87">
        <f t="shared" si="211"/>
        <v>-11562.39</v>
      </c>
      <c r="E975" s="87">
        <f t="shared" si="211"/>
        <v>25600</v>
      </c>
    </row>
    <row r="976" spans="1:5" s="7" customFormat="1" x14ac:dyDescent="0.25">
      <c r="A976" s="3">
        <v>31</v>
      </c>
      <c r="B976" s="11" t="s">
        <v>21</v>
      </c>
      <c r="C976" s="87">
        <f>C977+C978+C979</f>
        <v>37162.39</v>
      </c>
      <c r="D976" s="87">
        <f>D977</f>
        <v>-11562.39</v>
      </c>
      <c r="E976" s="87">
        <v>25600</v>
      </c>
    </row>
    <row r="977" spans="1:87" s="150" customFormat="1" hidden="1" x14ac:dyDescent="0.25">
      <c r="A977" s="148">
        <v>311</v>
      </c>
      <c r="B977" s="163" t="s">
        <v>144</v>
      </c>
      <c r="C977" s="154">
        <v>37162.39</v>
      </c>
      <c r="D977" s="164">
        <f>E977-C977</f>
        <v>-11562.39</v>
      </c>
      <c r="E977" s="154">
        <v>25600</v>
      </c>
    </row>
    <row r="978" spans="1:87" s="150" customFormat="1" hidden="1" x14ac:dyDescent="0.25">
      <c r="A978" s="148">
        <v>312</v>
      </c>
      <c r="B978" s="163" t="s">
        <v>23</v>
      </c>
      <c r="C978" s="154">
        <v>0</v>
      </c>
      <c r="D978" s="154">
        <v>0</v>
      </c>
      <c r="E978" s="154">
        <v>0</v>
      </c>
    </row>
    <row r="979" spans="1:87" s="150" customFormat="1" hidden="1" x14ac:dyDescent="0.25">
      <c r="A979" s="148">
        <v>313</v>
      </c>
      <c r="B979" s="163" t="s">
        <v>24</v>
      </c>
      <c r="C979" s="154">
        <v>0</v>
      </c>
      <c r="D979" s="164">
        <f>E979-C979</f>
        <v>0</v>
      </c>
      <c r="E979" s="154">
        <v>0</v>
      </c>
    </row>
    <row r="980" spans="1:87" s="7" customFormat="1" x14ac:dyDescent="0.25">
      <c r="A980" s="3">
        <v>32</v>
      </c>
      <c r="B980" s="11" t="s">
        <v>25</v>
      </c>
      <c r="C980" s="87">
        <f>C981</f>
        <v>0</v>
      </c>
      <c r="D980" s="87">
        <v>0</v>
      </c>
      <c r="E980" s="87">
        <f>E981</f>
        <v>0</v>
      </c>
    </row>
    <row r="981" spans="1:87" s="150" customFormat="1" hidden="1" x14ac:dyDescent="0.25">
      <c r="A981" s="148">
        <v>321</v>
      </c>
      <c r="B981" s="163" t="s">
        <v>291</v>
      </c>
      <c r="C981" s="154">
        <v>0</v>
      </c>
      <c r="D981" s="164">
        <f>E981-C981</f>
        <v>0</v>
      </c>
      <c r="E981" s="154">
        <v>0</v>
      </c>
    </row>
    <row r="982" spans="1:87" x14ac:dyDescent="0.25">
      <c r="A982" s="148"/>
      <c r="B982" s="163"/>
      <c r="C982" s="90"/>
      <c r="D982" s="99"/>
      <c r="E982" s="90"/>
    </row>
    <row r="983" spans="1:87" s="65" customFormat="1" x14ac:dyDescent="0.25">
      <c r="A983" s="20"/>
      <c r="B983" s="37" t="s">
        <v>428</v>
      </c>
      <c r="C983" s="122">
        <f t="shared" ref="C983:E983" si="212">C984</f>
        <v>7299.75</v>
      </c>
      <c r="D983" s="122">
        <f t="shared" si="212"/>
        <v>0</v>
      </c>
      <c r="E983" s="122">
        <f t="shared" si="212"/>
        <v>7299.75</v>
      </c>
    </row>
    <row r="984" spans="1:87" s="7" customFormat="1" x14ac:dyDescent="0.25">
      <c r="A984" s="3"/>
      <c r="B984" s="11" t="s">
        <v>174</v>
      </c>
      <c r="C984" s="87">
        <f t="shared" ref="C984:E987" si="213">C985</f>
        <v>7299.75</v>
      </c>
      <c r="D984" s="87">
        <f t="shared" si="213"/>
        <v>0</v>
      </c>
      <c r="E984" s="87">
        <f t="shared" si="213"/>
        <v>7299.75</v>
      </c>
    </row>
    <row r="985" spans="1:87" s="7" customFormat="1" x14ac:dyDescent="0.25">
      <c r="A985" s="3"/>
      <c r="B985" s="11" t="s">
        <v>56</v>
      </c>
      <c r="C985" s="87">
        <f t="shared" si="213"/>
        <v>7299.75</v>
      </c>
      <c r="D985" s="87">
        <f t="shared" si="213"/>
        <v>0</v>
      </c>
      <c r="E985" s="87">
        <f t="shared" si="213"/>
        <v>7299.75</v>
      </c>
    </row>
    <row r="986" spans="1:87" s="7" customFormat="1" x14ac:dyDescent="0.25">
      <c r="A986" s="3">
        <v>3</v>
      </c>
      <c r="B986" s="11" t="s">
        <v>2</v>
      </c>
      <c r="C986" s="87">
        <f t="shared" si="213"/>
        <v>7299.75</v>
      </c>
      <c r="D986" s="87">
        <f t="shared" si="213"/>
        <v>0</v>
      </c>
      <c r="E986" s="87">
        <f t="shared" si="213"/>
        <v>7299.75</v>
      </c>
    </row>
    <row r="987" spans="1:87" s="7" customFormat="1" x14ac:dyDescent="0.25">
      <c r="A987" s="3">
        <v>37</v>
      </c>
      <c r="B987" s="11" t="s">
        <v>458</v>
      </c>
      <c r="C987" s="87">
        <f t="shared" si="213"/>
        <v>7299.75</v>
      </c>
      <c r="D987" s="87">
        <f t="shared" si="213"/>
        <v>0</v>
      </c>
      <c r="E987" s="87">
        <f t="shared" si="213"/>
        <v>7299.75</v>
      </c>
    </row>
    <row r="988" spans="1:87" s="150" customFormat="1" hidden="1" x14ac:dyDescent="0.25">
      <c r="A988" s="148">
        <v>372</v>
      </c>
      <c r="B988" s="163" t="s">
        <v>330</v>
      </c>
      <c r="C988" s="90">
        <v>7299.75</v>
      </c>
      <c r="D988" s="180">
        <f>E988-C988</f>
        <v>0</v>
      </c>
      <c r="E988" s="90">
        <v>7299.75</v>
      </c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</row>
    <row r="989" spans="1:87" s="150" customFormat="1" x14ac:dyDescent="0.25">
      <c r="A989" s="3"/>
      <c r="B989" s="11"/>
      <c r="C989" s="92"/>
      <c r="D989" s="99"/>
      <c r="E989" s="87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</row>
    <row r="990" spans="1:87" s="65" customFormat="1" x14ac:dyDescent="0.25">
      <c r="A990" s="20"/>
      <c r="B990" s="37" t="s">
        <v>204</v>
      </c>
      <c r="C990" s="122">
        <f t="shared" ref="C990:E990" si="214">C991</f>
        <v>1327.23</v>
      </c>
      <c r="D990" s="122">
        <f t="shared" si="214"/>
        <v>0</v>
      </c>
      <c r="E990" s="122">
        <f t="shared" si="214"/>
        <v>1327.23</v>
      </c>
    </row>
    <row r="991" spans="1:87" s="7" customFormat="1" x14ac:dyDescent="0.25">
      <c r="A991" s="3"/>
      <c r="B991" s="11" t="s">
        <v>176</v>
      </c>
      <c r="C991" s="87">
        <f t="shared" ref="C991:E994" si="215">C992</f>
        <v>1327.23</v>
      </c>
      <c r="D991" s="87">
        <f t="shared" si="215"/>
        <v>0</v>
      </c>
      <c r="E991" s="87">
        <f t="shared" si="215"/>
        <v>1327.23</v>
      </c>
    </row>
    <row r="992" spans="1:87" s="7" customFormat="1" x14ac:dyDescent="0.25">
      <c r="A992" s="3"/>
      <c r="B992" s="11" t="s">
        <v>57</v>
      </c>
      <c r="C992" s="87">
        <f t="shared" si="215"/>
        <v>1327.23</v>
      </c>
      <c r="D992" s="87">
        <f t="shared" si="215"/>
        <v>0</v>
      </c>
      <c r="E992" s="87">
        <f t="shared" si="215"/>
        <v>1327.23</v>
      </c>
    </row>
    <row r="993" spans="1:5" s="7" customFormat="1" x14ac:dyDescent="0.25">
      <c r="A993" s="3">
        <v>3</v>
      </c>
      <c r="B993" s="11" t="s">
        <v>2</v>
      </c>
      <c r="C993" s="87">
        <f t="shared" si="215"/>
        <v>1327.23</v>
      </c>
      <c r="D993" s="87">
        <f t="shared" si="215"/>
        <v>0</v>
      </c>
      <c r="E993" s="87">
        <f t="shared" si="215"/>
        <v>1327.23</v>
      </c>
    </row>
    <row r="994" spans="1:5" s="7" customFormat="1" x14ac:dyDescent="0.25">
      <c r="A994" s="3">
        <v>37</v>
      </c>
      <c r="B994" s="11" t="s">
        <v>458</v>
      </c>
      <c r="C994" s="87">
        <f t="shared" si="215"/>
        <v>1327.23</v>
      </c>
      <c r="D994" s="87">
        <f t="shared" si="215"/>
        <v>0</v>
      </c>
      <c r="E994" s="87">
        <f t="shared" si="215"/>
        <v>1327.23</v>
      </c>
    </row>
    <row r="995" spans="1:5" s="150" customFormat="1" hidden="1" x14ac:dyDescent="0.25">
      <c r="A995" s="148">
        <v>372</v>
      </c>
      <c r="B995" s="163" t="s">
        <v>91</v>
      </c>
      <c r="C995" s="154">
        <v>1327.23</v>
      </c>
      <c r="D995" s="164">
        <f>E995-C995</f>
        <v>0</v>
      </c>
      <c r="E995" s="154">
        <v>1327.23</v>
      </c>
    </row>
    <row r="996" spans="1:5" s="150" customFormat="1" x14ac:dyDescent="0.25">
      <c r="A996" s="148"/>
      <c r="B996" s="163"/>
      <c r="C996" s="197"/>
      <c r="D996" s="164"/>
      <c r="E996" s="154"/>
    </row>
    <row r="997" spans="1:5" s="150" customFormat="1" x14ac:dyDescent="0.25">
      <c r="A997" s="242"/>
      <c r="B997" s="37" t="s">
        <v>354</v>
      </c>
      <c r="C997" s="243">
        <f>C998</f>
        <v>0</v>
      </c>
      <c r="D997" s="243">
        <f t="shared" ref="D997:D1002" si="216">E997-C997</f>
        <v>650</v>
      </c>
      <c r="E997" s="122">
        <f>E998</f>
        <v>650</v>
      </c>
    </row>
    <row r="998" spans="1:5" s="150" customFormat="1" x14ac:dyDescent="0.25">
      <c r="A998" s="148"/>
      <c r="B998" s="11" t="s">
        <v>355</v>
      </c>
      <c r="C998" s="92">
        <f>C999</f>
        <v>0</v>
      </c>
      <c r="D998" s="99">
        <f t="shared" si="216"/>
        <v>650</v>
      </c>
      <c r="E998" s="87">
        <f>E999</f>
        <v>650</v>
      </c>
    </row>
    <row r="999" spans="1:5" s="150" customFormat="1" x14ac:dyDescent="0.25">
      <c r="A999" s="148"/>
      <c r="B999" s="11" t="s">
        <v>57</v>
      </c>
      <c r="C999" s="92">
        <f>C1000</f>
        <v>0</v>
      </c>
      <c r="D999" s="99">
        <f t="shared" si="216"/>
        <v>650</v>
      </c>
      <c r="E999" s="87">
        <f>E1000</f>
        <v>650</v>
      </c>
    </row>
    <row r="1000" spans="1:5" s="150" customFormat="1" x14ac:dyDescent="0.25">
      <c r="A1000" s="3">
        <v>3</v>
      </c>
      <c r="B1000" s="11" t="s">
        <v>2</v>
      </c>
      <c r="C1000" s="92">
        <f>C1001</f>
        <v>0</v>
      </c>
      <c r="D1000" s="99">
        <f t="shared" si="216"/>
        <v>650</v>
      </c>
      <c r="E1000" s="87">
        <f>E1001</f>
        <v>650</v>
      </c>
    </row>
    <row r="1001" spans="1:5" s="150" customFormat="1" x14ac:dyDescent="0.25">
      <c r="A1001" s="3">
        <v>37</v>
      </c>
      <c r="B1001" s="11" t="s">
        <v>458</v>
      </c>
      <c r="C1001" s="92">
        <f>C1002</f>
        <v>0</v>
      </c>
      <c r="D1001" s="99">
        <f t="shared" si="216"/>
        <v>650</v>
      </c>
      <c r="E1001" s="87">
        <f>E1002</f>
        <v>650</v>
      </c>
    </row>
    <row r="1002" spans="1:5" s="150" customFormat="1" hidden="1" x14ac:dyDescent="0.25">
      <c r="A1002" s="148">
        <v>372</v>
      </c>
      <c r="B1002" s="163" t="s">
        <v>91</v>
      </c>
      <c r="C1002" s="197">
        <v>0</v>
      </c>
      <c r="D1002" s="164">
        <f t="shared" si="216"/>
        <v>650</v>
      </c>
      <c r="E1002" s="154">
        <v>650</v>
      </c>
    </row>
    <row r="1003" spans="1:5" x14ac:dyDescent="0.25">
      <c r="A1003" s="3"/>
      <c r="B1003" s="11"/>
      <c r="C1003" s="92"/>
      <c r="D1003" s="99"/>
      <c r="E1003" s="87"/>
    </row>
    <row r="1004" spans="1:5" s="65" customFormat="1" x14ac:dyDescent="0.25">
      <c r="A1004" s="20"/>
      <c r="B1004" s="37" t="s">
        <v>205</v>
      </c>
      <c r="C1004" s="122">
        <f t="shared" ref="C1004:E1004" si="217">C1005</f>
        <v>1327.23</v>
      </c>
      <c r="D1004" s="122">
        <f t="shared" si="217"/>
        <v>2999.9999999999995</v>
      </c>
      <c r="E1004" s="122">
        <f t="shared" si="217"/>
        <v>4327.2299999999996</v>
      </c>
    </row>
    <row r="1005" spans="1:5" s="7" customFormat="1" x14ac:dyDescent="0.25">
      <c r="A1005" s="3"/>
      <c r="B1005" s="11" t="s">
        <v>469</v>
      </c>
      <c r="C1005" s="87">
        <f t="shared" ref="C1005:E1008" si="218">C1006</f>
        <v>1327.23</v>
      </c>
      <c r="D1005" s="87">
        <f t="shared" si="218"/>
        <v>2999.9999999999995</v>
      </c>
      <c r="E1005" s="87">
        <f t="shared" si="218"/>
        <v>4327.2299999999996</v>
      </c>
    </row>
    <row r="1006" spans="1:5" s="7" customFormat="1" x14ac:dyDescent="0.25">
      <c r="A1006" s="3"/>
      <c r="B1006" s="11" t="s">
        <v>57</v>
      </c>
      <c r="C1006" s="87">
        <f t="shared" si="218"/>
        <v>1327.23</v>
      </c>
      <c r="D1006" s="87">
        <f t="shared" si="218"/>
        <v>2999.9999999999995</v>
      </c>
      <c r="E1006" s="87">
        <f t="shared" si="218"/>
        <v>4327.2299999999996</v>
      </c>
    </row>
    <row r="1007" spans="1:5" s="7" customFormat="1" x14ac:dyDescent="0.25">
      <c r="A1007" s="3">
        <v>3</v>
      </c>
      <c r="B1007" s="11" t="s">
        <v>2</v>
      </c>
      <c r="C1007" s="87">
        <f t="shared" si="218"/>
        <v>1327.23</v>
      </c>
      <c r="D1007" s="87">
        <f t="shared" si="218"/>
        <v>2999.9999999999995</v>
      </c>
      <c r="E1007" s="87">
        <f t="shared" si="218"/>
        <v>4327.2299999999996</v>
      </c>
    </row>
    <row r="1008" spans="1:5" s="7" customFormat="1" x14ac:dyDescent="0.25">
      <c r="A1008" s="3">
        <v>37</v>
      </c>
      <c r="B1008" s="11" t="s">
        <v>429</v>
      </c>
      <c r="C1008" s="87">
        <f t="shared" si="218"/>
        <v>1327.23</v>
      </c>
      <c r="D1008" s="87">
        <f t="shared" si="218"/>
        <v>2999.9999999999995</v>
      </c>
      <c r="E1008" s="87">
        <f t="shared" si="218"/>
        <v>4327.2299999999996</v>
      </c>
    </row>
    <row r="1009" spans="1:5" hidden="1" x14ac:dyDescent="0.25">
      <c r="A1009" s="148">
        <v>372</v>
      </c>
      <c r="B1009" s="163" t="s">
        <v>224</v>
      </c>
      <c r="C1009" s="90">
        <v>1327.23</v>
      </c>
      <c r="D1009" s="180">
        <f>E1009-C1009</f>
        <v>2999.9999999999995</v>
      </c>
      <c r="E1009" s="90">
        <v>4327.2299999999996</v>
      </c>
    </row>
    <row r="1010" spans="1:5" x14ac:dyDescent="0.25">
      <c r="A1010" s="148"/>
      <c r="B1010" s="163"/>
      <c r="C1010" s="197"/>
      <c r="D1010" s="99"/>
      <c r="E1010" s="154"/>
    </row>
    <row r="1011" spans="1:5" s="65" customFormat="1" x14ac:dyDescent="0.25">
      <c r="A1011" s="20"/>
      <c r="B1011" s="37" t="s">
        <v>221</v>
      </c>
      <c r="C1011" s="122">
        <f t="shared" ref="C1011:E1011" si="219">C1012</f>
        <v>1327.23</v>
      </c>
      <c r="D1011" s="122">
        <f t="shared" si="219"/>
        <v>0</v>
      </c>
      <c r="E1011" s="122">
        <f t="shared" si="219"/>
        <v>1327.23</v>
      </c>
    </row>
    <row r="1012" spans="1:5" s="7" customFormat="1" x14ac:dyDescent="0.25">
      <c r="A1012" s="3"/>
      <c r="B1012" s="11" t="s">
        <v>174</v>
      </c>
      <c r="C1012" s="87">
        <f t="shared" ref="C1012:E1015" si="220">C1013</f>
        <v>1327.23</v>
      </c>
      <c r="D1012" s="87">
        <f t="shared" si="220"/>
        <v>0</v>
      </c>
      <c r="E1012" s="87">
        <f t="shared" si="220"/>
        <v>1327.23</v>
      </c>
    </row>
    <row r="1013" spans="1:5" s="7" customFormat="1" x14ac:dyDescent="0.25">
      <c r="A1013" s="3"/>
      <c r="B1013" s="11" t="s">
        <v>57</v>
      </c>
      <c r="C1013" s="87">
        <f t="shared" si="220"/>
        <v>1327.23</v>
      </c>
      <c r="D1013" s="87">
        <f t="shared" si="220"/>
        <v>0</v>
      </c>
      <c r="E1013" s="87">
        <f t="shared" si="220"/>
        <v>1327.23</v>
      </c>
    </row>
    <row r="1014" spans="1:5" s="7" customFormat="1" x14ac:dyDescent="0.25">
      <c r="A1014" s="3">
        <v>3</v>
      </c>
      <c r="B1014" s="11" t="s">
        <v>2</v>
      </c>
      <c r="C1014" s="87">
        <f t="shared" si="220"/>
        <v>1327.23</v>
      </c>
      <c r="D1014" s="87">
        <f t="shared" si="220"/>
        <v>0</v>
      </c>
      <c r="E1014" s="87">
        <f t="shared" si="220"/>
        <v>1327.23</v>
      </c>
    </row>
    <row r="1015" spans="1:5" s="7" customFormat="1" x14ac:dyDescent="0.25">
      <c r="A1015" s="3">
        <v>37</v>
      </c>
      <c r="B1015" s="11" t="s">
        <v>429</v>
      </c>
      <c r="C1015" s="87">
        <f t="shared" si="220"/>
        <v>1327.23</v>
      </c>
      <c r="D1015" s="87">
        <f t="shared" si="220"/>
        <v>0</v>
      </c>
      <c r="E1015" s="87">
        <f t="shared" si="220"/>
        <v>1327.23</v>
      </c>
    </row>
    <row r="1016" spans="1:5" hidden="1" x14ac:dyDescent="0.25">
      <c r="A1016" s="148">
        <v>372</v>
      </c>
      <c r="B1016" s="163" t="s">
        <v>142</v>
      </c>
      <c r="C1016" s="90">
        <v>1327.23</v>
      </c>
      <c r="D1016" s="180">
        <f>E1016-C1016</f>
        <v>0</v>
      </c>
      <c r="E1016" s="90">
        <v>1327.23</v>
      </c>
    </row>
    <row r="1017" spans="1:5" x14ac:dyDescent="0.25">
      <c r="A1017" s="148"/>
      <c r="B1017" s="163"/>
      <c r="C1017" s="197"/>
      <c r="D1017" s="164"/>
      <c r="E1017" s="154"/>
    </row>
    <row r="1018" spans="1:5" s="77" customFormat="1" x14ac:dyDescent="0.25">
      <c r="A1018" s="18"/>
      <c r="B1018" s="41" t="s">
        <v>206</v>
      </c>
      <c r="C1018" s="244">
        <f t="shared" ref="C1018" si="221">C1019+C1026+C1033+C1040+C1047+C1054+C1061+C1072+C1079+C1086+C1093</f>
        <v>120379.59</v>
      </c>
      <c r="D1018" s="240">
        <f>D1019+D1026+D1033+D1040+D1047+D1054+D1061+D1072+D1079+D1086+D1093</f>
        <v>-6616.1100000000006</v>
      </c>
      <c r="E1018" s="240">
        <f>E1019+E1026+E1033+E1040+E1047+E1054+E1061+E1072+E1079+E1086+E1093</f>
        <v>113763.48000000001</v>
      </c>
    </row>
    <row r="1019" spans="1:5" s="77" customFormat="1" x14ac:dyDescent="0.25">
      <c r="A1019" s="18"/>
      <c r="B1019" s="41" t="s">
        <v>207</v>
      </c>
      <c r="C1019" s="240">
        <f t="shared" ref="C1019:E1019" si="222">C1020</f>
        <v>2919.9</v>
      </c>
      <c r="D1019" s="240">
        <f t="shared" si="222"/>
        <v>0</v>
      </c>
      <c r="E1019" s="240">
        <f t="shared" si="222"/>
        <v>2919.9</v>
      </c>
    </row>
    <row r="1020" spans="1:5" s="7" customFormat="1" x14ac:dyDescent="0.25">
      <c r="A1020" s="3"/>
      <c r="B1020" s="11" t="s">
        <v>175</v>
      </c>
      <c r="C1020" s="87">
        <f t="shared" ref="C1020:E1023" si="223">C1021</f>
        <v>2919.9</v>
      </c>
      <c r="D1020" s="87">
        <f t="shared" si="223"/>
        <v>0</v>
      </c>
      <c r="E1020" s="87">
        <f t="shared" si="223"/>
        <v>2919.9</v>
      </c>
    </row>
    <row r="1021" spans="1:5" s="7" customFormat="1" x14ac:dyDescent="0.25">
      <c r="A1021" s="3"/>
      <c r="B1021" s="11" t="s">
        <v>57</v>
      </c>
      <c r="C1021" s="87">
        <f t="shared" si="223"/>
        <v>2919.9</v>
      </c>
      <c r="D1021" s="87">
        <f t="shared" si="223"/>
        <v>0</v>
      </c>
      <c r="E1021" s="87">
        <f t="shared" si="223"/>
        <v>2919.9</v>
      </c>
    </row>
    <row r="1022" spans="1:5" s="7" customFormat="1" x14ac:dyDescent="0.25">
      <c r="A1022" s="3">
        <v>3</v>
      </c>
      <c r="B1022" s="11" t="s">
        <v>2</v>
      </c>
      <c r="C1022" s="87">
        <f t="shared" si="223"/>
        <v>2919.9</v>
      </c>
      <c r="D1022" s="87">
        <f t="shared" si="223"/>
        <v>0</v>
      </c>
      <c r="E1022" s="87">
        <f t="shared" si="223"/>
        <v>2919.9</v>
      </c>
    </row>
    <row r="1023" spans="1:5" s="7" customFormat="1" x14ac:dyDescent="0.25">
      <c r="A1023" s="3">
        <v>37</v>
      </c>
      <c r="B1023" s="11" t="s">
        <v>429</v>
      </c>
      <c r="C1023" s="87">
        <f t="shared" si="223"/>
        <v>2919.9</v>
      </c>
      <c r="D1023" s="87">
        <f t="shared" si="223"/>
        <v>0</v>
      </c>
      <c r="E1023" s="87">
        <f t="shared" si="223"/>
        <v>2919.9</v>
      </c>
    </row>
    <row r="1024" spans="1:5" hidden="1" x14ac:dyDescent="0.25">
      <c r="A1024" s="148">
        <v>372</v>
      </c>
      <c r="B1024" s="163" t="s">
        <v>141</v>
      </c>
      <c r="C1024" s="90">
        <v>2919.9</v>
      </c>
      <c r="D1024" s="180">
        <f>E1024-C1024</f>
        <v>0</v>
      </c>
      <c r="E1024" s="90">
        <v>2919.9</v>
      </c>
    </row>
    <row r="1025" spans="1:5" x14ac:dyDescent="0.25">
      <c r="A1025" s="148"/>
      <c r="B1025" s="163"/>
      <c r="C1025" s="197"/>
      <c r="D1025" s="164"/>
      <c r="E1025" s="154"/>
    </row>
    <row r="1026" spans="1:5" s="77" customFormat="1" x14ac:dyDescent="0.25">
      <c r="A1026" s="18"/>
      <c r="B1026" s="41" t="s">
        <v>208</v>
      </c>
      <c r="C1026" s="240">
        <f t="shared" ref="C1026:E1026" si="224">C1027</f>
        <v>6636.14</v>
      </c>
      <c r="D1026" s="240">
        <f t="shared" si="224"/>
        <v>0</v>
      </c>
      <c r="E1026" s="240">
        <f t="shared" si="224"/>
        <v>6636.14</v>
      </c>
    </row>
    <row r="1027" spans="1:5" s="7" customFormat="1" x14ac:dyDescent="0.25">
      <c r="A1027" s="3"/>
      <c r="B1027" s="11" t="s">
        <v>175</v>
      </c>
      <c r="C1027" s="87">
        <f t="shared" ref="C1027:E1030" si="225">C1028</f>
        <v>6636.14</v>
      </c>
      <c r="D1027" s="87">
        <f t="shared" si="225"/>
        <v>0</v>
      </c>
      <c r="E1027" s="87">
        <f t="shared" si="225"/>
        <v>6636.14</v>
      </c>
    </row>
    <row r="1028" spans="1:5" s="7" customFormat="1" x14ac:dyDescent="0.25">
      <c r="A1028" s="3"/>
      <c r="B1028" s="11" t="s">
        <v>57</v>
      </c>
      <c r="C1028" s="87">
        <f t="shared" si="225"/>
        <v>6636.14</v>
      </c>
      <c r="D1028" s="87">
        <f t="shared" si="225"/>
        <v>0</v>
      </c>
      <c r="E1028" s="87">
        <f t="shared" si="225"/>
        <v>6636.14</v>
      </c>
    </row>
    <row r="1029" spans="1:5" s="7" customFormat="1" x14ac:dyDescent="0.25">
      <c r="A1029" s="3">
        <v>3</v>
      </c>
      <c r="B1029" s="11" t="s">
        <v>2</v>
      </c>
      <c r="C1029" s="87">
        <f t="shared" si="225"/>
        <v>6636.14</v>
      </c>
      <c r="D1029" s="87">
        <f t="shared" si="225"/>
        <v>0</v>
      </c>
      <c r="E1029" s="87">
        <f t="shared" si="225"/>
        <v>6636.14</v>
      </c>
    </row>
    <row r="1030" spans="1:5" s="7" customFormat="1" x14ac:dyDescent="0.25">
      <c r="A1030" s="3">
        <v>37</v>
      </c>
      <c r="B1030" s="11" t="s">
        <v>429</v>
      </c>
      <c r="C1030" s="87">
        <f t="shared" si="225"/>
        <v>6636.14</v>
      </c>
      <c r="D1030" s="87">
        <f t="shared" si="225"/>
        <v>0</v>
      </c>
      <c r="E1030" s="87">
        <f t="shared" si="225"/>
        <v>6636.14</v>
      </c>
    </row>
    <row r="1031" spans="1:5" hidden="1" x14ac:dyDescent="0.25">
      <c r="A1031" s="148">
        <v>372</v>
      </c>
      <c r="B1031" s="163" t="s">
        <v>92</v>
      </c>
      <c r="C1031" s="90">
        <v>6636.14</v>
      </c>
      <c r="D1031" s="180">
        <f>E1031-C1031</f>
        <v>0</v>
      </c>
      <c r="E1031" s="90">
        <v>6636.14</v>
      </c>
    </row>
    <row r="1032" spans="1:5" x14ac:dyDescent="0.25">
      <c r="A1032" s="148"/>
      <c r="B1032" s="163"/>
      <c r="C1032" s="197"/>
      <c r="D1032" s="99"/>
      <c r="E1032" s="154"/>
    </row>
    <row r="1033" spans="1:5" s="77" customFormat="1" x14ac:dyDescent="0.25">
      <c r="A1033" s="21"/>
      <c r="B1033" s="22" t="s">
        <v>209</v>
      </c>
      <c r="C1033" s="240">
        <f t="shared" ref="C1033:E1033" si="226">C1034</f>
        <v>23890.11</v>
      </c>
      <c r="D1033" s="240">
        <f t="shared" si="226"/>
        <v>-23890.11</v>
      </c>
      <c r="E1033" s="240">
        <f t="shared" si="226"/>
        <v>0</v>
      </c>
    </row>
    <row r="1034" spans="1:5" s="7" customFormat="1" x14ac:dyDescent="0.25">
      <c r="A1034" s="25"/>
      <c r="B1034" s="11" t="s">
        <v>175</v>
      </c>
      <c r="C1034" s="87">
        <f t="shared" ref="C1034:E1037" si="227">C1035</f>
        <v>23890.11</v>
      </c>
      <c r="D1034" s="87">
        <f t="shared" si="227"/>
        <v>-23890.11</v>
      </c>
      <c r="E1034" s="87">
        <f t="shared" si="227"/>
        <v>0</v>
      </c>
    </row>
    <row r="1035" spans="1:5" s="7" customFormat="1" x14ac:dyDescent="0.25">
      <c r="A1035" s="3"/>
      <c r="B1035" s="11" t="s">
        <v>57</v>
      </c>
      <c r="C1035" s="87">
        <f t="shared" si="227"/>
        <v>23890.11</v>
      </c>
      <c r="D1035" s="87">
        <f t="shared" si="227"/>
        <v>-23890.11</v>
      </c>
      <c r="E1035" s="87">
        <f t="shared" si="227"/>
        <v>0</v>
      </c>
    </row>
    <row r="1036" spans="1:5" s="7" customFormat="1" x14ac:dyDescent="0.25">
      <c r="A1036" s="3">
        <v>3</v>
      </c>
      <c r="B1036" s="11" t="s">
        <v>2</v>
      </c>
      <c r="C1036" s="87">
        <f t="shared" si="227"/>
        <v>23890.11</v>
      </c>
      <c r="D1036" s="87">
        <f t="shared" si="227"/>
        <v>-23890.11</v>
      </c>
      <c r="E1036" s="87">
        <f t="shared" si="227"/>
        <v>0</v>
      </c>
    </row>
    <row r="1037" spans="1:5" s="7" customFormat="1" x14ac:dyDescent="0.25">
      <c r="A1037" s="3">
        <v>37</v>
      </c>
      <c r="B1037" s="11" t="s">
        <v>429</v>
      </c>
      <c r="C1037" s="87">
        <f t="shared" si="227"/>
        <v>23890.11</v>
      </c>
      <c r="D1037" s="87">
        <f t="shared" si="227"/>
        <v>-23890.11</v>
      </c>
      <c r="E1037" s="87">
        <f t="shared" si="227"/>
        <v>0</v>
      </c>
    </row>
    <row r="1038" spans="1:5" s="150" customFormat="1" ht="15.6" hidden="1" customHeight="1" x14ac:dyDescent="0.25">
      <c r="A1038" s="148">
        <v>372</v>
      </c>
      <c r="B1038" s="163" t="s">
        <v>124</v>
      </c>
      <c r="C1038" s="154">
        <v>23890.11</v>
      </c>
      <c r="D1038" s="164">
        <f>E1038-C1038</f>
        <v>-23890.11</v>
      </c>
      <c r="E1038" s="154">
        <v>0</v>
      </c>
    </row>
    <row r="1039" spans="1:5" x14ac:dyDescent="0.25">
      <c r="A1039" s="148"/>
      <c r="B1039" s="163"/>
      <c r="C1039" s="197"/>
      <c r="D1039" s="99"/>
      <c r="E1039" s="154"/>
    </row>
    <row r="1040" spans="1:5" s="77" customFormat="1" x14ac:dyDescent="0.25">
      <c r="A1040" s="21"/>
      <c r="B1040" s="22" t="s">
        <v>210</v>
      </c>
      <c r="C1040" s="240">
        <f t="shared" ref="C1040:E1040" si="228">C1041</f>
        <v>7963.37</v>
      </c>
      <c r="D1040" s="240">
        <f t="shared" si="228"/>
        <v>0</v>
      </c>
      <c r="E1040" s="240">
        <f t="shared" si="228"/>
        <v>7963.37</v>
      </c>
    </row>
    <row r="1041" spans="1:5" s="7" customFormat="1" x14ac:dyDescent="0.25">
      <c r="A1041" s="25"/>
      <c r="B1041" s="11" t="s">
        <v>175</v>
      </c>
      <c r="C1041" s="87">
        <f t="shared" ref="C1041:E1044" si="229">C1042</f>
        <v>7963.37</v>
      </c>
      <c r="D1041" s="87">
        <f t="shared" si="229"/>
        <v>0</v>
      </c>
      <c r="E1041" s="87">
        <f t="shared" si="229"/>
        <v>7963.37</v>
      </c>
    </row>
    <row r="1042" spans="1:5" s="7" customFormat="1" x14ac:dyDescent="0.25">
      <c r="A1042" s="3"/>
      <c r="B1042" s="11" t="s">
        <v>57</v>
      </c>
      <c r="C1042" s="87">
        <f t="shared" si="229"/>
        <v>7963.37</v>
      </c>
      <c r="D1042" s="87">
        <f t="shared" si="229"/>
        <v>0</v>
      </c>
      <c r="E1042" s="87">
        <f t="shared" si="229"/>
        <v>7963.37</v>
      </c>
    </row>
    <row r="1043" spans="1:5" s="7" customFormat="1" x14ac:dyDescent="0.25">
      <c r="A1043" s="3">
        <v>3</v>
      </c>
      <c r="B1043" s="11" t="s">
        <v>2</v>
      </c>
      <c r="C1043" s="87">
        <f t="shared" si="229"/>
        <v>7963.37</v>
      </c>
      <c r="D1043" s="87">
        <f t="shared" si="229"/>
        <v>0</v>
      </c>
      <c r="E1043" s="87">
        <f t="shared" si="229"/>
        <v>7963.37</v>
      </c>
    </row>
    <row r="1044" spans="1:5" s="7" customFormat="1" x14ac:dyDescent="0.25">
      <c r="A1044" s="3">
        <v>37</v>
      </c>
      <c r="B1044" s="11" t="s">
        <v>429</v>
      </c>
      <c r="C1044" s="87">
        <f t="shared" si="229"/>
        <v>7963.37</v>
      </c>
      <c r="D1044" s="87">
        <f t="shared" si="229"/>
        <v>0</v>
      </c>
      <c r="E1044" s="87">
        <f t="shared" si="229"/>
        <v>7963.37</v>
      </c>
    </row>
    <row r="1045" spans="1:5" hidden="1" x14ac:dyDescent="0.25">
      <c r="A1045" s="148">
        <v>372</v>
      </c>
      <c r="B1045" s="163" t="s">
        <v>141</v>
      </c>
      <c r="C1045" s="90">
        <v>7963.37</v>
      </c>
      <c r="D1045" s="180">
        <f>E1045-C1045</f>
        <v>0</v>
      </c>
      <c r="E1045" s="90">
        <v>7963.37</v>
      </c>
    </row>
    <row r="1046" spans="1:5" x14ac:dyDescent="0.25">
      <c r="A1046" s="148"/>
      <c r="B1046" s="163"/>
      <c r="C1046" s="197"/>
      <c r="D1046" s="99"/>
      <c r="E1046" s="154"/>
    </row>
    <row r="1047" spans="1:5" s="77" customFormat="1" x14ac:dyDescent="0.25">
      <c r="A1047" s="21"/>
      <c r="B1047" s="22" t="s">
        <v>211</v>
      </c>
      <c r="C1047" s="240">
        <f t="shared" ref="C1047:E1047" si="230">C1048</f>
        <v>2654.46</v>
      </c>
      <c r="D1047" s="240">
        <f t="shared" si="230"/>
        <v>1145.54</v>
      </c>
      <c r="E1047" s="240">
        <f t="shared" si="230"/>
        <v>3800</v>
      </c>
    </row>
    <row r="1048" spans="1:5" s="7" customFormat="1" x14ac:dyDescent="0.25">
      <c r="A1048" s="25"/>
      <c r="B1048" s="11" t="s">
        <v>175</v>
      </c>
      <c r="C1048" s="87">
        <f t="shared" ref="C1048:E1051" si="231">C1049</f>
        <v>2654.46</v>
      </c>
      <c r="D1048" s="87">
        <f t="shared" si="231"/>
        <v>1145.54</v>
      </c>
      <c r="E1048" s="87">
        <f t="shared" si="231"/>
        <v>3800</v>
      </c>
    </row>
    <row r="1049" spans="1:5" s="7" customFormat="1" x14ac:dyDescent="0.25">
      <c r="A1049" s="3"/>
      <c r="B1049" s="11" t="s">
        <v>57</v>
      </c>
      <c r="C1049" s="87">
        <f t="shared" si="231"/>
        <v>2654.46</v>
      </c>
      <c r="D1049" s="87">
        <f t="shared" si="231"/>
        <v>1145.54</v>
      </c>
      <c r="E1049" s="87">
        <f t="shared" si="231"/>
        <v>3800</v>
      </c>
    </row>
    <row r="1050" spans="1:5" s="7" customFormat="1" x14ac:dyDescent="0.25">
      <c r="A1050" s="3">
        <v>3</v>
      </c>
      <c r="B1050" s="11" t="s">
        <v>2</v>
      </c>
      <c r="C1050" s="87">
        <f t="shared" si="231"/>
        <v>2654.46</v>
      </c>
      <c r="D1050" s="87">
        <f t="shared" si="231"/>
        <v>1145.54</v>
      </c>
      <c r="E1050" s="87">
        <f t="shared" si="231"/>
        <v>3800</v>
      </c>
    </row>
    <row r="1051" spans="1:5" s="7" customFormat="1" x14ac:dyDescent="0.25">
      <c r="A1051" s="3">
        <v>37</v>
      </c>
      <c r="B1051" s="11" t="s">
        <v>430</v>
      </c>
      <c r="C1051" s="87">
        <f t="shared" si="231"/>
        <v>2654.46</v>
      </c>
      <c r="D1051" s="87">
        <f t="shared" si="231"/>
        <v>1145.54</v>
      </c>
      <c r="E1051" s="87">
        <f t="shared" si="231"/>
        <v>3800</v>
      </c>
    </row>
    <row r="1052" spans="1:5" hidden="1" x14ac:dyDescent="0.25">
      <c r="A1052" s="148">
        <v>372</v>
      </c>
      <c r="B1052" s="163" t="s">
        <v>142</v>
      </c>
      <c r="C1052" s="90">
        <v>2654.46</v>
      </c>
      <c r="D1052" s="180">
        <f>E1052-C1052</f>
        <v>1145.54</v>
      </c>
      <c r="E1052" s="90">
        <v>3800</v>
      </c>
    </row>
    <row r="1053" spans="1:5" x14ac:dyDescent="0.25">
      <c r="A1053" s="148"/>
      <c r="B1053" s="163"/>
      <c r="C1053" s="197"/>
      <c r="D1053" s="164"/>
      <c r="E1053" s="154"/>
    </row>
    <row r="1054" spans="1:5" s="77" customFormat="1" x14ac:dyDescent="0.25">
      <c r="A1054" s="18"/>
      <c r="B1054" s="41" t="s">
        <v>212</v>
      </c>
      <c r="C1054" s="240">
        <f t="shared" ref="C1054:E1054" si="232">C1055</f>
        <v>3981.68</v>
      </c>
      <c r="D1054" s="240">
        <f t="shared" si="232"/>
        <v>1018.3200000000002</v>
      </c>
      <c r="E1054" s="240">
        <f t="shared" si="232"/>
        <v>5000</v>
      </c>
    </row>
    <row r="1055" spans="1:5" s="7" customFormat="1" x14ac:dyDescent="0.25">
      <c r="A1055" s="3"/>
      <c r="B1055" s="11" t="s">
        <v>175</v>
      </c>
      <c r="C1055" s="87">
        <f t="shared" ref="C1055:E1058" si="233">C1056</f>
        <v>3981.68</v>
      </c>
      <c r="D1055" s="87">
        <f t="shared" si="233"/>
        <v>1018.3200000000002</v>
      </c>
      <c r="E1055" s="87">
        <f t="shared" si="233"/>
        <v>5000</v>
      </c>
    </row>
    <row r="1056" spans="1:5" s="7" customFormat="1" x14ac:dyDescent="0.25">
      <c r="A1056" s="3"/>
      <c r="B1056" s="11" t="s">
        <v>57</v>
      </c>
      <c r="C1056" s="87">
        <f t="shared" si="233"/>
        <v>3981.68</v>
      </c>
      <c r="D1056" s="87">
        <f t="shared" si="233"/>
        <v>1018.3200000000002</v>
      </c>
      <c r="E1056" s="87">
        <f t="shared" si="233"/>
        <v>5000</v>
      </c>
    </row>
    <row r="1057" spans="1:5" s="7" customFormat="1" x14ac:dyDescent="0.25">
      <c r="A1057" s="3">
        <v>3</v>
      </c>
      <c r="B1057" s="11" t="s">
        <v>2</v>
      </c>
      <c r="C1057" s="87">
        <f t="shared" si="233"/>
        <v>3981.68</v>
      </c>
      <c r="D1057" s="87">
        <f t="shared" si="233"/>
        <v>1018.3200000000002</v>
      </c>
      <c r="E1057" s="87">
        <f t="shared" si="233"/>
        <v>5000</v>
      </c>
    </row>
    <row r="1058" spans="1:5" s="7" customFormat="1" x14ac:dyDescent="0.25">
      <c r="A1058" s="3">
        <v>37</v>
      </c>
      <c r="B1058" s="11" t="s">
        <v>430</v>
      </c>
      <c r="C1058" s="87">
        <f t="shared" si="233"/>
        <v>3981.68</v>
      </c>
      <c r="D1058" s="87">
        <f t="shared" si="233"/>
        <v>1018.3200000000002</v>
      </c>
      <c r="E1058" s="87">
        <f t="shared" si="233"/>
        <v>5000</v>
      </c>
    </row>
    <row r="1059" spans="1:5" s="150" customFormat="1" hidden="1" x14ac:dyDescent="0.25">
      <c r="A1059" s="148">
        <v>372</v>
      </c>
      <c r="B1059" s="163" t="s">
        <v>266</v>
      </c>
      <c r="C1059" s="154">
        <v>3981.68</v>
      </c>
      <c r="D1059" s="164">
        <f>E1059-C1059</f>
        <v>1018.3200000000002</v>
      </c>
      <c r="E1059" s="154">
        <v>5000</v>
      </c>
    </row>
    <row r="1060" spans="1:5" x14ac:dyDescent="0.25">
      <c r="A1060" s="148"/>
      <c r="B1060" s="163"/>
      <c r="C1060" s="197"/>
      <c r="D1060" s="164"/>
      <c r="E1060" s="154"/>
    </row>
    <row r="1061" spans="1:5" s="77" customFormat="1" x14ac:dyDescent="0.25">
      <c r="A1061" s="18"/>
      <c r="B1061" s="41" t="s">
        <v>213</v>
      </c>
      <c r="C1061" s="240">
        <f t="shared" ref="C1061:E1061" si="234">C1062</f>
        <v>13272.279999999999</v>
      </c>
      <c r="D1061" s="240">
        <f t="shared" si="234"/>
        <v>0</v>
      </c>
      <c r="E1061" s="240">
        <f t="shared" si="234"/>
        <v>13272.279999999999</v>
      </c>
    </row>
    <row r="1062" spans="1:5" s="7" customFormat="1" x14ac:dyDescent="0.25">
      <c r="A1062" s="3"/>
      <c r="B1062" s="11" t="s">
        <v>175</v>
      </c>
      <c r="C1062" s="87">
        <f t="shared" ref="C1062:D1062" si="235">C1063+C1067</f>
        <v>13272.279999999999</v>
      </c>
      <c r="D1062" s="87">
        <f t="shared" si="235"/>
        <v>0</v>
      </c>
      <c r="E1062" s="87">
        <f t="shared" ref="E1062" si="236">E1063+E1067</f>
        <v>13272.279999999999</v>
      </c>
    </row>
    <row r="1063" spans="1:5" s="7" customFormat="1" x14ac:dyDescent="0.25">
      <c r="A1063" s="3"/>
      <c r="B1063" s="11" t="s">
        <v>57</v>
      </c>
      <c r="C1063" s="87">
        <f t="shared" ref="C1063:E1065" si="237">C1064</f>
        <v>10617.82</v>
      </c>
      <c r="D1063" s="87">
        <f t="shared" si="237"/>
        <v>0</v>
      </c>
      <c r="E1063" s="87">
        <f t="shared" si="237"/>
        <v>10617.82</v>
      </c>
    </row>
    <row r="1064" spans="1:5" s="7" customFormat="1" x14ac:dyDescent="0.25">
      <c r="A1064" s="3">
        <v>3</v>
      </c>
      <c r="B1064" s="11" t="s">
        <v>2</v>
      </c>
      <c r="C1064" s="87">
        <f t="shared" si="237"/>
        <v>10617.82</v>
      </c>
      <c r="D1064" s="87">
        <f t="shared" si="237"/>
        <v>0</v>
      </c>
      <c r="E1064" s="87">
        <f t="shared" si="237"/>
        <v>10617.82</v>
      </c>
    </row>
    <row r="1065" spans="1:5" s="7" customFormat="1" x14ac:dyDescent="0.25">
      <c r="A1065" s="3">
        <v>37</v>
      </c>
      <c r="B1065" s="11" t="s">
        <v>430</v>
      </c>
      <c r="C1065" s="87">
        <f t="shared" si="237"/>
        <v>10617.82</v>
      </c>
      <c r="D1065" s="87">
        <f t="shared" si="237"/>
        <v>0</v>
      </c>
      <c r="E1065" s="87">
        <f t="shared" si="237"/>
        <v>10617.82</v>
      </c>
    </row>
    <row r="1066" spans="1:5" hidden="1" x14ac:dyDescent="0.25">
      <c r="A1066" s="148">
        <v>372</v>
      </c>
      <c r="B1066" s="163" t="s">
        <v>267</v>
      </c>
      <c r="C1066" s="90">
        <v>10617.82</v>
      </c>
      <c r="D1066" s="180">
        <f>E1066-C1066</f>
        <v>0</v>
      </c>
      <c r="E1066" s="90">
        <v>10617.82</v>
      </c>
    </row>
    <row r="1067" spans="1:5" s="7" customFormat="1" x14ac:dyDescent="0.25">
      <c r="A1067" s="3"/>
      <c r="B1067" s="11" t="s">
        <v>265</v>
      </c>
      <c r="C1067" s="87">
        <f t="shared" ref="C1067:E1069" si="238">C1068</f>
        <v>2654.46</v>
      </c>
      <c r="D1067" s="87">
        <f t="shared" si="238"/>
        <v>0</v>
      </c>
      <c r="E1067" s="87">
        <f t="shared" si="238"/>
        <v>2654.46</v>
      </c>
    </row>
    <row r="1068" spans="1:5" s="7" customFormat="1" x14ac:dyDescent="0.25">
      <c r="A1068" s="3">
        <v>3</v>
      </c>
      <c r="B1068" s="11" t="s">
        <v>2</v>
      </c>
      <c r="C1068" s="87">
        <f t="shared" si="238"/>
        <v>2654.46</v>
      </c>
      <c r="D1068" s="87">
        <f t="shared" si="238"/>
        <v>0</v>
      </c>
      <c r="E1068" s="87">
        <f t="shared" si="238"/>
        <v>2654.46</v>
      </c>
    </row>
    <row r="1069" spans="1:5" s="7" customFormat="1" x14ac:dyDescent="0.25">
      <c r="A1069" s="3">
        <v>37</v>
      </c>
      <c r="B1069" s="11" t="s">
        <v>430</v>
      </c>
      <c r="C1069" s="87">
        <f t="shared" si="238"/>
        <v>2654.46</v>
      </c>
      <c r="D1069" s="87">
        <f t="shared" si="238"/>
        <v>0</v>
      </c>
      <c r="E1069" s="87">
        <f t="shared" si="238"/>
        <v>2654.46</v>
      </c>
    </row>
    <row r="1070" spans="1:5" hidden="1" x14ac:dyDescent="0.25">
      <c r="A1070" s="148">
        <v>372</v>
      </c>
      <c r="B1070" s="163" t="s">
        <v>41</v>
      </c>
      <c r="C1070" s="90">
        <v>2654.46</v>
      </c>
      <c r="D1070" s="180">
        <f>E1070-C1070</f>
        <v>0</v>
      </c>
      <c r="E1070" s="90">
        <v>2654.46</v>
      </c>
    </row>
    <row r="1071" spans="1:5" x14ac:dyDescent="0.25">
      <c r="A1071" s="148"/>
      <c r="B1071" s="163"/>
      <c r="C1071" s="197"/>
      <c r="D1071" s="99"/>
      <c r="E1071" s="154"/>
    </row>
    <row r="1072" spans="1:5" s="77" customFormat="1" x14ac:dyDescent="0.25">
      <c r="A1072" s="18"/>
      <c r="B1072" s="41" t="s">
        <v>337</v>
      </c>
      <c r="C1072" s="240">
        <f>C1073</f>
        <v>1327.23</v>
      </c>
      <c r="D1072" s="240">
        <f>D1073</f>
        <v>0</v>
      </c>
      <c r="E1072" s="240">
        <f>E1073</f>
        <v>1327.23</v>
      </c>
    </row>
    <row r="1073" spans="1:5" s="7" customFormat="1" x14ac:dyDescent="0.25">
      <c r="A1073" s="3"/>
      <c r="B1073" s="11" t="s">
        <v>469</v>
      </c>
      <c r="C1073" s="87">
        <f t="shared" ref="C1073:E1075" si="239">C1074</f>
        <v>1327.23</v>
      </c>
      <c r="D1073" s="87">
        <f t="shared" si="239"/>
        <v>0</v>
      </c>
      <c r="E1073" s="87">
        <f t="shared" si="239"/>
        <v>1327.23</v>
      </c>
    </row>
    <row r="1074" spans="1:5" s="7" customFormat="1" x14ac:dyDescent="0.25">
      <c r="A1074" s="3"/>
      <c r="B1074" s="11" t="s">
        <v>57</v>
      </c>
      <c r="C1074" s="87">
        <f t="shared" si="239"/>
        <v>1327.23</v>
      </c>
      <c r="D1074" s="87">
        <f t="shared" si="239"/>
        <v>0</v>
      </c>
      <c r="E1074" s="87">
        <f t="shared" si="239"/>
        <v>1327.23</v>
      </c>
    </row>
    <row r="1075" spans="1:5" s="7" customFormat="1" x14ac:dyDescent="0.25">
      <c r="A1075" s="3">
        <v>3</v>
      </c>
      <c r="B1075" s="11" t="s">
        <v>2</v>
      </c>
      <c r="C1075" s="87">
        <f t="shared" si="239"/>
        <v>1327.23</v>
      </c>
      <c r="D1075" s="87">
        <f t="shared" si="239"/>
        <v>0</v>
      </c>
      <c r="E1075" s="87">
        <f t="shared" si="239"/>
        <v>1327.23</v>
      </c>
    </row>
    <row r="1076" spans="1:5" s="7" customFormat="1" ht="13.9" customHeight="1" x14ac:dyDescent="0.25">
      <c r="A1076" s="3">
        <v>36</v>
      </c>
      <c r="B1076" s="11" t="s">
        <v>242</v>
      </c>
      <c r="C1076" s="87">
        <f>C1077</f>
        <v>1327.23</v>
      </c>
      <c r="D1076" s="87">
        <f>D1077</f>
        <v>0</v>
      </c>
      <c r="E1076" s="87">
        <f>E1077</f>
        <v>1327.23</v>
      </c>
    </row>
    <row r="1077" spans="1:5" hidden="1" x14ac:dyDescent="0.25">
      <c r="A1077" s="148">
        <v>366</v>
      </c>
      <c r="B1077" s="256" t="s">
        <v>405</v>
      </c>
      <c r="C1077" s="90">
        <v>1327.23</v>
      </c>
      <c r="D1077" s="180">
        <f>E1077-C1077</f>
        <v>0</v>
      </c>
      <c r="E1077" s="90">
        <v>1327.23</v>
      </c>
    </row>
    <row r="1078" spans="1:5" x14ac:dyDescent="0.25">
      <c r="A1078" s="148"/>
      <c r="B1078" s="163"/>
      <c r="C1078" s="197"/>
      <c r="D1078" s="164"/>
      <c r="E1078" s="154"/>
    </row>
    <row r="1079" spans="1:5" s="77" customFormat="1" x14ac:dyDescent="0.25">
      <c r="A1079" s="18"/>
      <c r="B1079" s="41" t="s">
        <v>214</v>
      </c>
      <c r="C1079" s="240">
        <f t="shared" ref="C1079:E1079" si="240">C1080</f>
        <v>26544.560000000001</v>
      </c>
      <c r="D1079" s="240">
        <f t="shared" si="240"/>
        <v>0</v>
      </c>
      <c r="E1079" s="240">
        <f t="shared" si="240"/>
        <v>26544.560000000001</v>
      </c>
    </row>
    <row r="1080" spans="1:5" s="7" customFormat="1" x14ac:dyDescent="0.25">
      <c r="A1080" s="3"/>
      <c r="B1080" s="11" t="s">
        <v>174</v>
      </c>
      <c r="C1080" s="87">
        <f t="shared" ref="C1080:E1083" si="241">C1081</f>
        <v>26544.560000000001</v>
      </c>
      <c r="D1080" s="87">
        <f t="shared" si="241"/>
        <v>0</v>
      </c>
      <c r="E1080" s="87">
        <f t="shared" si="241"/>
        <v>26544.560000000001</v>
      </c>
    </row>
    <row r="1081" spans="1:5" s="7" customFormat="1" x14ac:dyDescent="0.25">
      <c r="A1081" s="3"/>
      <c r="B1081" s="11" t="s">
        <v>57</v>
      </c>
      <c r="C1081" s="87">
        <f t="shared" si="241"/>
        <v>26544.560000000001</v>
      </c>
      <c r="D1081" s="87">
        <f t="shared" si="241"/>
        <v>0</v>
      </c>
      <c r="E1081" s="87">
        <f t="shared" si="241"/>
        <v>26544.560000000001</v>
      </c>
    </row>
    <row r="1082" spans="1:5" s="7" customFormat="1" x14ac:dyDescent="0.25">
      <c r="A1082" s="3">
        <v>3</v>
      </c>
      <c r="B1082" s="11" t="s">
        <v>2</v>
      </c>
      <c r="C1082" s="87">
        <f t="shared" si="241"/>
        <v>26544.560000000001</v>
      </c>
      <c r="D1082" s="87">
        <f t="shared" si="241"/>
        <v>0</v>
      </c>
      <c r="E1082" s="87">
        <f t="shared" si="241"/>
        <v>26544.560000000001</v>
      </c>
    </row>
    <row r="1083" spans="1:5" s="7" customFormat="1" x14ac:dyDescent="0.25">
      <c r="A1083" s="3">
        <v>37</v>
      </c>
      <c r="B1083" s="11" t="s">
        <v>458</v>
      </c>
      <c r="C1083" s="87">
        <f t="shared" si="241"/>
        <v>26544.560000000001</v>
      </c>
      <c r="D1083" s="87">
        <f t="shared" si="241"/>
        <v>0</v>
      </c>
      <c r="E1083" s="87">
        <f t="shared" si="241"/>
        <v>26544.560000000001</v>
      </c>
    </row>
    <row r="1084" spans="1:5" hidden="1" x14ac:dyDescent="0.25">
      <c r="A1084" s="148">
        <v>372</v>
      </c>
      <c r="B1084" s="163" t="s">
        <v>41</v>
      </c>
      <c r="C1084" s="90">
        <v>26544.560000000001</v>
      </c>
      <c r="D1084" s="180">
        <f>E1084-C1084</f>
        <v>0</v>
      </c>
      <c r="E1084" s="90">
        <v>26544.560000000001</v>
      </c>
    </row>
    <row r="1085" spans="1:5" x14ac:dyDescent="0.25">
      <c r="A1085" s="148"/>
      <c r="B1085" s="163"/>
      <c r="C1085" s="197"/>
      <c r="D1085" s="164"/>
      <c r="E1085" s="154"/>
    </row>
    <row r="1086" spans="1:5" s="77" customFormat="1" x14ac:dyDescent="0.25">
      <c r="A1086" s="18"/>
      <c r="B1086" s="41" t="s">
        <v>215</v>
      </c>
      <c r="C1086" s="240">
        <f t="shared" ref="C1086:D1086" si="242">C1087</f>
        <v>3981.68</v>
      </c>
      <c r="D1086" s="240">
        <f t="shared" si="242"/>
        <v>9318.32</v>
      </c>
      <c r="E1086" s="240">
        <f>E1087</f>
        <v>13300</v>
      </c>
    </row>
    <row r="1087" spans="1:5" s="7" customFormat="1" x14ac:dyDescent="0.25">
      <c r="A1087" s="3"/>
      <c r="B1087" s="11" t="s">
        <v>174</v>
      </c>
      <c r="C1087" s="87">
        <f t="shared" ref="C1087:E1090" si="243">C1088</f>
        <v>3981.68</v>
      </c>
      <c r="D1087" s="87">
        <f t="shared" si="243"/>
        <v>9318.32</v>
      </c>
      <c r="E1087" s="87">
        <f>E1088</f>
        <v>13300</v>
      </c>
    </row>
    <row r="1088" spans="1:5" x14ac:dyDescent="0.25">
      <c r="A1088" s="148"/>
      <c r="B1088" s="11" t="s">
        <v>57</v>
      </c>
      <c r="C1088" s="87">
        <f t="shared" si="243"/>
        <v>3981.68</v>
      </c>
      <c r="D1088" s="87">
        <f t="shared" si="243"/>
        <v>9318.32</v>
      </c>
      <c r="E1088" s="87">
        <f t="shared" si="243"/>
        <v>13300</v>
      </c>
    </row>
    <row r="1089" spans="1:5" s="7" customFormat="1" x14ac:dyDescent="0.25">
      <c r="A1089" s="3">
        <v>3</v>
      </c>
      <c r="B1089" s="11" t="s">
        <v>2</v>
      </c>
      <c r="C1089" s="87">
        <f t="shared" si="243"/>
        <v>3981.68</v>
      </c>
      <c r="D1089" s="87">
        <f t="shared" si="243"/>
        <v>9318.32</v>
      </c>
      <c r="E1089" s="87">
        <f t="shared" si="243"/>
        <v>13300</v>
      </c>
    </row>
    <row r="1090" spans="1:5" s="7" customFormat="1" x14ac:dyDescent="0.25">
      <c r="A1090" s="3">
        <v>37</v>
      </c>
      <c r="B1090" s="11" t="s">
        <v>458</v>
      </c>
      <c r="C1090" s="87">
        <f t="shared" si="243"/>
        <v>3981.68</v>
      </c>
      <c r="D1090" s="87">
        <f t="shared" si="243"/>
        <v>9318.32</v>
      </c>
      <c r="E1090" s="87">
        <f t="shared" si="243"/>
        <v>13300</v>
      </c>
    </row>
    <row r="1091" spans="1:5" hidden="1" x14ac:dyDescent="0.25">
      <c r="A1091" s="148">
        <v>372</v>
      </c>
      <c r="B1091" s="163" t="s">
        <v>41</v>
      </c>
      <c r="C1091" s="90">
        <v>3981.68</v>
      </c>
      <c r="D1091" s="180">
        <f>E1091-C1091</f>
        <v>9318.32</v>
      </c>
      <c r="E1091" s="90">
        <v>13300</v>
      </c>
    </row>
    <row r="1092" spans="1:5" ht="16.899999999999999" customHeight="1" x14ac:dyDescent="0.25">
      <c r="A1092" s="148"/>
      <c r="B1092" s="163"/>
      <c r="C1092" s="197"/>
      <c r="D1092" s="164"/>
      <c r="E1092" s="154"/>
    </row>
    <row r="1093" spans="1:5" s="77" customFormat="1" x14ac:dyDescent="0.25">
      <c r="A1093" s="18"/>
      <c r="B1093" s="41" t="s">
        <v>233</v>
      </c>
      <c r="C1093" s="240">
        <f t="shared" ref="C1093:D1093" si="244">C1096</f>
        <v>27208.18</v>
      </c>
      <c r="D1093" s="240">
        <f t="shared" si="244"/>
        <v>5791.82</v>
      </c>
      <c r="E1093" s="240">
        <f t="shared" ref="E1093" si="245">E1096</f>
        <v>33000</v>
      </c>
    </row>
    <row r="1094" spans="1:5" s="7" customFormat="1" x14ac:dyDescent="0.25">
      <c r="A1094" s="3"/>
      <c r="B1094" s="11" t="s">
        <v>469</v>
      </c>
      <c r="C1094" s="87">
        <f t="shared" ref="C1094:D1094" si="246">C1093</f>
        <v>27208.18</v>
      </c>
      <c r="D1094" s="87">
        <f t="shared" si="246"/>
        <v>5791.82</v>
      </c>
      <c r="E1094" s="87">
        <f t="shared" ref="E1094" si="247">E1093</f>
        <v>33000</v>
      </c>
    </row>
    <row r="1095" spans="1:5" s="7" customFormat="1" x14ac:dyDescent="0.25">
      <c r="A1095" s="3"/>
      <c r="B1095" s="11" t="s">
        <v>57</v>
      </c>
      <c r="C1095" s="87">
        <f t="shared" ref="C1095:E1097" si="248">C1096</f>
        <v>27208.18</v>
      </c>
      <c r="D1095" s="87">
        <f t="shared" si="248"/>
        <v>5791.82</v>
      </c>
      <c r="E1095" s="87">
        <f t="shared" si="248"/>
        <v>33000</v>
      </c>
    </row>
    <row r="1096" spans="1:5" s="7" customFormat="1" x14ac:dyDescent="0.25">
      <c r="A1096" s="3">
        <v>3</v>
      </c>
      <c r="B1096" s="11" t="s">
        <v>2</v>
      </c>
      <c r="C1096" s="87">
        <f t="shared" si="248"/>
        <v>27208.18</v>
      </c>
      <c r="D1096" s="87">
        <f t="shared" si="248"/>
        <v>5791.82</v>
      </c>
      <c r="E1096" s="87">
        <f t="shared" si="248"/>
        <v>33000</v>
      </c>
    </row>
    <row r="1097" spans="1:5" s="7" customFormat="1" x14ac:dyDescent="0.25">
      <c r="A1097" s="3">
        <v>37</v>
      </c>
      <c r="B1097" s="11" t="s">
        <v>430</v>
      </c>
      <c r="C1097" s="87">
        <f t="shared" si="248"/>
        <v>27208.18</v>
      </c>
      <c r="D1097" s="87">
        <f t="shared" si="248"/>
        <v>5791.82</v>
      </c>
      <c r="E1097" s="87">
        <f t="shared" si="248"/>
        <v>33000</v>
      </c>
    </row>
    <row r="1098" spans="1:5" hidden="1" x14ac:dyDescent="0.25">
      <c r="A1098" s="148">
        <v>372</v>
      </c>
      <c r="B1098" s="163" t="s">
        <v>41</v>
      </c>
      <c r="C1098" s="154">
        <f>C1099</f>
        <v>27208.18</v>
      </c>
      <c r="D1098" s="154">
        <f>D1099</f>
        <v>5791.82</v>
      </c>
      <c r="E1098" s="154">
        <f>E1099</f>
        <v>33000</v>
      </c>
    </row>
    <row r="1099" spans="1:5" ht="14.45" hidden="1" customHeight="1" x14ac:dyDescent="0.25">
      <c r="A1099" s="148">
        <v>372129</v>
      </c>
      <c r="B1099" s="163" t="s">
        <v>41</v>
      </c>
      <c r="C1099" s="197">
        <v>27208.18</v>
      </c>
      <c r="D1099" s="164">
        <f>E1099-C1099</f>
        <v>5791.82</v>
      </c>
      <c r="E1099" s="154">
        <v>33000</v>
      </c>
    </row>
    <row r="1100" spans="1:5" x14ac:dyDescent="0.25">
      <c r="A1100" s="148"/>
      <c r="B1100" s="163"/>
      <c r="C1100" s="197"/>
      <c r="D1100" s="164"/>
      <c r="E1100" s="154"/>
    </row>
    <row r="1101" spans="1:5" s="78" customFormat="1" x14ac:dyDescent="0.25">
      <c r="A1101" s="58"/>
      <c r="B1101" s="61" t="s">
        <v>216</v>
      </c>
      <c r="C1101" s="245">
        <v>182162.05</v>
      </c>
      <c r="D1101" s="245">
        <f>D1102+D1113+D1121</f>
        <v>1004.57</v>
      </c>
      <c r="E1101" s="107">
        <f>E1102+E1113+E1121</f>
        <v>183166.62999999998</v>
      </c>
    </row>
    <row r="1102" spans="1:5" s="78" customFormat="1" x14ac:dyDescent="0.25">
      <c r="A1102" s="58"/>
      <c r="B1102" s="61" t="s">
        <v>217</v>
      </c>
      <c r="C1102" s="245">
        <v>181166.63</v>
      </c>
      <c r="D1102" s="245">
        <f>D1107+D1111</f>
        <v>0</v>
      </c>
      <c r="E1102" s="107">
        <f>E1107+E1111</f>
        <v>181166.63999999998</v>
      </c>
    </row>
    <row r="1103" spans="1:5" s="7" customFormat="1" x14ac:dyDescent="0.25">
      <c r="A1103" s="3"/>
      <c r="B1103" s="11" t="s">
        <v>188</v>
      </c>
      <c r="C1103" s="87">
        <f t="shared" ref="C1103:E1105" si="249">C1104</f>
        <v>151967.62</v>
      </c>
      <c r="D1103" s="87">
        <f t="shared" si="249"/>
        <v>0</v>
      </c>
      <c r="E1103" s="87">
        <f t="shared" si="249"/>
        <v>151967.62</v>
      </c>
    </row>
    <row r="1104" spans="1:5" s="7" customFormat="1" x14ac:dyDescent="0.25">
      <c r="A1104" s="3"/>
      <c r="B1104" s="11" t="s">
        <v>57</v>
      </c>
      <c r="C1104" s="87">
        <f t="shared" si="249"/>
        <v>151967.62</v>
      </c>
      <c r="D1104" s="87">
        <f t="shared" si="249"/>
        <v>0</v>
      </c>
      <c r="E1104" s="87">
        <f t="shared" si="249"/>
        <v>151967.62</v>
      </c>
    </row>
    <row r="1105" spans="1:5" s="7" customFormat="1" x14ac:dyDescent="0.25">
      <c r="A1105" s="3">
        <v>3</v>
      </c>
      <c r="B1105" s="11" t="s">
        <v>2</v>
      </c>
      <c r="C1105" s="87">
        <f t="shared" si="249"/>
        <v>151967.62</v>
      </c>
      <c r="D1105" s="87">
        <f t="shared" si="249"/>
        <v>0</v>
      </c>
      <c r="E1105" s="87">
        <f t="shared" si="249"/>
        <v>151967.62</v>
      </c>
    </row>
    <row r="1106" spans="1:5" s="7" customFormat="1" x14ac:dyDescent="0.25">
      <c r="A1106" s="3">
        <v>37</v>
      </c>
      <c r="B1106" s="11" t="s">
        <v>430</v>
      </c>
      <c r="C1106" s="87">
        <f>C1107</f>
        <v>151967.62</v>
      </c>
      <c r="D1106" s="87">
        <f>D1107</f>
        <v>0</v>
      </c>
      <c r="E1106" s="87">
        <f>E1107</f>
        <v>151967.62</v>
      </c>
    </row>
    <row r="1107" spans="1:5" hidden="1" x14ac:dyDescent="0.25">
      <c r="A1107" s="148">
        <v>372</v>
      </c>
      <c r="B1107" s="163" t="s">
        <v>125</v>
      </c>
      <c r="C1107" s="90">
        <v>151967.62</v>
      </c>
      <c r="D1107" s="180">
        <f>E1107-C1107</f>
        <v>0</v>
      </c>
      <c r="E1107" s="90">
        <v>151967.62</v>
      </c>
    </row>
    <row r="1108" spans="1:5" s="7" customFormat="1" x14ac:dyDescent="0.25">
      <c r="A1108" s="3"/>
      <c r="B1108" s="11" t="s">
        <v>56</v>
      </c>
      <c r="C1108" s="87">
        <f t="shared" ref="C1108:E1109" si="250">C1109</f>
        <v>29199.02</v>
      </c>
      <c r="D1108" s="87">
        <f t="shared" si="250"/>
        <v>0</v>
      </c>
      <c r="E1108" s="87">
        <f t="shared" si="250"/>
        <v>29199.02</v>
      </c>
    </row>
    <row r="1109" spans="1:5" s="7" customFormat="1" x14ac:dyDescent="0.25">
      <c r="A1109" s="3">
        <v>3</v>
      </c>
      <c r="B1109" s="11" t="s">
        <v>2</v>
      </c>
      <c r="C1109" s="87">
        <f t="shared" si="250"/>
        <v>29199.02</v>
      </c>
      <c r="D1109" s="87">
        <f t="shared" si="250"/>
        <v>0</v>
      </c>
      <c r="E1109" s="87">
        <f t="shared" si="250"/>
        <v>29199.02</v>
      </c>
    </row>
    <row r="1110" spans="1:5" s="7" customFormat="1" x14ac:dyDescent="0.25">
      <c r="A1110" s="3">
        <v>37</v>
      </c>
      <c r="B1110" s="11" t="s">
        <v>430</v>
      </c>
      <c r="C1110" s="87">
        <f>C1111</f>
        <v>29199.02</v>
      </c>
      <c r="D1110" s="87">
        <f>D1111</f>
        <v>0</v>
      </c>
      <c r="E1110" s="87">
        <f t="shared" ref="E1110" si="251">E1111</f>
        <v>29199.02</v>
      </c>
    </row>
    <row r="1111" spans="1:5" hidden="1" x14ac:dyDescent="0.25">
      <c r="A1111" s="148">
        <v>372</v>
      </c>
      <c r="B1111" s="163" t="s">
        <v>125</v>
      </c>
      <c r="C1111" s="196">
        <v>29199.02</v>
      </c>
      <c r="D1111" s="180">
        <f>E1111-C1111</f>
        <v>0</v>
      </c>
      <c r="E1111" s="90">
        <v>29199.02</v>
      </c>
    </row>
    <row r="1112" spans="1:5" x14ac:dyDescent="0.25">
      <c r="A1112" s="148"/>
      <c r="B1112" s="163"/>
      <c r="C1112" s="197"/>
      <c r="D1112" s="99"/>
      <c r="E1112" s="154"/>
    </row>
    <row r="1113" spans="1:5" s="78" customFormat="1" x14ac:dyDescent="0.25">
      <c r="A1113" s="58"/>
      <c r="B1113" s="61" t="s">
        <v>240</v>
      </c>
      <c r="C1113" s="107">
        <f t="shared" ref="C1113:E1114" si="252">C1114</f>
        <v>995.42</v>
      </c>
      <c r="D1113" s="107">
        <f t="shared" si="252"/>
        <v>1004.57</v>
      </c>
      <c r="E1113" s="107">
        <f t="shared" si="252"/>
        <v>1999.99</v>
      </c>
    </row>
    <row r="1114" spans="1:5" s="86" customFormat="1" x14ac:dyDescent="0.25">
      <c r="A1114" s="30"/>
      <c r="B1114" s="31" t="s">
        <v>241</v>
      </c>
      <c r="C1114" s="87">
        <f t="shared" si="252"/>
        <v>995.42</v>
      </c>
      <c r="D1114" s="87">
        <f t="shared" si="252"/>
        <v>1004.57</v>
      </c>
      <c r="E1114" s="87">
        <f t="shared" si="252"/>
        <v>1999.99</v>
      </c>
    </row>
    <row r="1115" spans="1:5" s="7" customFormat="1" x14ac:dyDescent="0.25">
      <c r="A1115" s="3"/>
      <c r="B1115" s="11" t="s">
        <v>57</v>
      </c>
      <c r="C1115" s="87">
        <f t="shared" ref="C1115:E1117" si="253">C1116</f>
        <v>995.42</v>
      </c>
      <c r="D1115" s="87">
        <f t="shared" si="253"/>
        <v>1004.57</v>
      </c>
      <c r="E1115" s="87">
        <f t="shared" si="253"/>
        <v>1999.99</v>
      </c>
    </row>
    <row r="1116" spans="1:5" s="7" customFormat="1" x14ac:dyDescent="0.25">
      <c r="A1116" s="3">
        <v>3</v>
      </c>
      <c r="B1116" s="11" t="s">
        <v>2</v>
      </c>
      <c r="C1116" s="87">
        <f t="shared" si="253"/>
        <v>995.42</v>
      </c>
      <c r="D1116" s="87">
        <f t="shared" si="253"/>
        <v>1004.57</v>
      </c>
      <c r="E1116" s="87">
        <f t="shared" si="253"/>
        <v>1999.99</v>
      </c>
    </row>
    <row r="1117" spans="1:5" s="7" customFormat="1" x14ac:dyDescent="0.25">
      <c r="A1117" s="3">
        <v>36</v>
      </c>
      <c r="B1117" s="11" t="s">
        <v>242</v>
      </c>
      <c r="C1117" s="87">
        <f t="shared" si="253"/>
        <v>995.42</v>
      </c>
      <c r="D1117" s="87">
        <f t="shared" si="253"/>
        <v>1004.57</v>
      </c>
      <c r="E1117" s="87">
        <f t="shared" si="253"/>
        <v>1999.99</v>
      </c>
    </row>
    <row r="1118" spans="1:5" hidden="1" x14ac:dyDescent="0.25">
      <c r="A1118" s="148">
        <v>363</v>
      </c>
      <c r="B1118" s="163" t="s">
        <v>243</v>
      </c>
      <c r="C1118" s="154">
        <f>C1119</f>
        <v>995.42</v>
      </c>
      <c r="D1118" s="154">
        <f>D1119</f>
        <v>1004.57</v>
      </c>
      <c r="E1118" s="154">
        <f>E1119</f>
        <v>1999.99</v>
      </c>
    </row>
    <row r="1119" spans="1:5" ht="28.9" hidden="1" customHeight="1" x14ac:dyDescent="0.25">
      <c r="A1119" s="148">
        <v>36329</v>
      </c>
      <c r="B1119" s="183" t="s">
        <v>244</v>
      </c>
      <c r="C1119" s="197">
        <v>995.42</v>
      </c>
      <c r="D1119" s="164">
        <v>1004.57</v>
      </c>
      <c r="E1119" s="154">
        <v>1999.99</v>
      </c>
    </row>
    <row r="1120" spans="1:5" x14ac:dyDescent="0.25">
      <c r="A1120" s="148"/>
      <c r="B1120" s="183"/>
      <c r="C1120" s="197"/>
      <c r="D1120" s="99"/>
      <c r="E1120" s="154"/>
    </row>
    <row r="1121" spans="1:5" s="78" customFormat="1" x14ac:dyDescent="0.25">
      <c r="A1121" s="58"/>
      <c r="B1121" s="246" t="s">
        <v>254</v>
      </c>
      <c r="C1121" s="95">
        <f>C1122</f>
        <v>0</v>
      </c>
      <c r="D1121" s="95">
        <f>E1121-C1121</f>
        <v>0</v>
      </c>
      <c r="E1121" s="107">
        <f>E1122</f>
        <v>0</v>
      </c>
    </row>
    <row r="1122" spans="1:5" s="7" customFormat="1" x14ac:dyDescent="0.25">
      <c r="A1122" s="3"/>
      <c r="B1122" s="203" t="s">
        <v>188</v>
      </c>
      <c r="C1122" s="92">
        <f>C1123+C1127</f>
        <v>0</v>
      </c>
      <c r="D1122" s="92">
        <f>D1123+D1127</f>
        <v>0</v>
      </c>
      <c r="E1122" s="87">
        <f>E1123+E1127</f>
        <v>0</v>
      </c>
    </row>
    <row r="1123" spans="1:5" s="7" customFormat="1" x14ac:dyDescent="0.25">
      <c r="A1123" s="3"/>
      <c r="B1123" s="11" t="s">
        <v>57</v>
      </c>
      <c r="C1123" s="92">
        <f t="shared" ref="C1123:E1124" si="254">C1124</f>
        <v>0</v>
      </c>
      <c r="D1123" s="92">
        <f t="shared" si="254"/>
        <v>0</v>
      </c>
      <c r="E1123" s="87">
        <f t="shared" si="254"/>
        <v>0</v>
      </c>
    </row>
    <row r="1124" spans="1:5" s="7" customFormat="1" x14ac:dyDescent="0.25">
      <c r="A1124" s="3">
        <v>4</v>
      </c>
      <c r="B1124" s="11" t="s">
        <v>3</v>
      </c>
      <c r="C1124" s="92">
        <f t="shared" si="254"/>
        <v>0</v>
      </c>
      <c r="D1124" s="92">
        <f t="shared" si="254"/>
        <v>0</v>
      </c>
      <c r="E1124" s="87">
        <f t="shared" si="254"/>
        <v>0</v>
      </c>
    </row>
    <row r="1125" spans="1:5" s="7" customFormat="1" x14ac:dyDescent="0.25">
      <c r="A1125" s="3">
        <v>42</v>
      </c>
      <c r="B1125" s="11" t="s">
        <v>40</v>
      </c>
      <c r="C1125" s="92">
        <f>C1126</f>
        <v>0</v>
      </c>
      <c r="D1125" s="92">
        <f>D1126</f>
        <v>0</v>
      </c>
      <c r="E1125" s="87">
        <f>E1126</f>
        <v>0</v>
      </c>
    </row>
    <row r="1126" spans="1:5" hidden="1" x14ac:dyDescent="0.25">
      <c r="A1126" s="148">
        <v>421</v>
      </c>
      <c r="B1126" s="163" t="s">
        <v>255</v>
      </c>
      <c r="C1126" s="197">
        <v>0</v>
      </c>
      <c r="D1126" s="164">
        <f>E1126-C1126</f>
        <v>0</v>
      </c>
      <c r="E1126" s="154">
        <v>0</v>
      </c>
    </row>
    <row r="1127" spans="1:5" s="7" customFormat="1" x14ac:dyDescent="0.25">
      <c r="A1127" s="3"/>
      <c r="B1127" s="13" t="s">
        <v>56</v>
      </c>
      <c r="C1127" s="92">
        <f t="shared" ref="C1127:E1128" si="255">C1128</f>
        <v>0</v>
      </c>
      <c r="D1127" s="92">
        <f t="shared" si="255"/>
        <v>0</v>
      </c>
      <c r="E1127" s="87">
        <f t="shared" si="255"/>
        <v>0</v>
      </c>
    </row>
    <row r="1128" spans="1:5" s="7" customFormat="1" x14ac:dyDescent="0.25">
      <c r="A1128" s="3">
        <v>4</v>
      </c>
      <c r="B1128" s="11" t="s">
        <v>3</v>
      </c>
      <c r="C1128" s="92">
        <f t="shared" si="255"/>
        <v>0</v>
      </c>
      <c r="D1128" s="92">
        <f t="shared" si="255"/>
        <v>0</v>
      </c>
      <c r="E1128" s="87">
        <f t="shared" si="255"/>
        <v>0</v>
      </c>
    </row>
    <row r="1129" spans="1:5" s="7" customFormat="1" x14ac:dyDescent="0.25">
      <c r="A1129" s="3">
        <v>42</v>
      </c>
      <c r="B1129" s="11" t="s">
        <v>40</v>
      </c>
      <c r="C1129" s="92">
        <f>C1130</f>
        <v>0</v>
      </c>
      <c r="D1129" s="92">
        <f>D1130</f>
        <v>0</v>
      </c>
      <c r="E1129" s="87">
        <f>E1130</f>
        <v>0</v>
      </c>
    </row>
    <row r="1130" spans="1:5" hidden="1" x14ac:dyDescent="0.25">
      <c r="A1130" s="148">
        <v>421</v>
      </c>
      <c r="B1130" s="163" t="s">
        <v>255</v>
      </c>
      <c r="C1130" s="197">
        <v>0</v>
      </c>
      <c r="D1130" s="164">
        <f>E1130-C1130</f>
        <v>0</v>
      </c>
      <c r="E1130" s="154">
        <v>0</v>
      </c>
    </row>
    <row r="1131" spans="1:5" x14ac:dyDescent="0.25">
      <c r="A1131" s="148"/>
      <c r="B1131" s="183"/>
      <c r="C1131" s="197"/>
      <c r="D1131" s="99"/>
      <c r="E1131" s="154"/>
    </row>
    <row r="1132" spans="1:5" s="74" customFormat="1" ht="15" customHeight="1" x14ac:dyDescent="0.25">
      <c r="A1132" s="57"/>
      <c r="B1132" s="226" t="s">
        <v>218</v>
      </c>
      <c r="C1132" s="247">
        <f t="shared" ref="C1132:D1136" si="256">C1133</f>
        <v>8626.98</v>
      </c>
      <c r="D1132" s="247">
        <f t="shared" si="256"/>
        <v>0</v>
      </c>
      <c r="E1132" s="227">
        <f t="shared" ref="E1132:E1133" si="257">E1133</f>
        <v>8626.98</v>
      </c>
    </row>
    <row r="1133" spans="1:5" s="74" customFormat="1" x14ac:dyDescent="0.25">
      <c r="A1133" s="57"/>
      <c r="B1133" s="226" t="s">
        <v>219</v>
      </c>
      <c r="C1133" s="247">
        <f t="shared" si="256"/>
        <v>8626.98</v>
      </c>
      <c r="D1133" s="247">
        <f t="shared" si="256"/>
        <v>0</v>
      </c>
      <c r="E1133" s="227">
        <f t="shared" si="257"/>
        <v>8626.98</v>
      </c>
    </row>
    <row r="1134" spans="1:5" s="7" customFormat="1" x14ac:dyDescent="0.25">
      <c r="A1134" s="3"/>
      <c r="B1134" s="11" t="s">
        <v>165</v>
      </c>
      <c r="C1134" s="92">
        <f t="shared" si="256"/>
        <v>8626.98</v>
      </c>
      <c r="D1134" s="92">
        <f t="shared" si="256"/>
        <v>0</v>
      </c>
      <c r="E1134" s="87">
        <f t="shared" ref="E1134:E1135" si="258">E1135</f>
        <v>8626.98</v>
      </c>
    </row>
    <row r="1135" spans="1:5" s="7" customFormat="1" x14ac:dyDescent="0.25">
      <c r="A1135" s="3"/>
      <c r="B1135" s="11" t="s">
        <v>57</v>
      </c>
      <c r="C1135" s="92">
        <f t="shared" si="256"/>
        <v>8626.98</v>
      </c>
      <c r="D1135" s="92">
        <f t="shared" si="256"/>
        <v>0</v>
      </c>
      <c r="E1135" s="87">
        <f t="shared" si="258"/>
        <v>8626.98</v>
      </c>
    </row>
    <row r="1136" spans="1:5" s="7" customFormat="1" x14ac:dyDescent="0.25">
      <c r="A1136" s="3">
        <v>3</v>
      </c>
      <c r="B1136" s="11" t="s">
        <v>2</v>
      </c>
      <c r="C1136" s="92">
        <f t="shared" si="256"/>
        <v>8626.98</v>
      </c>
      <c r="D1136" s="92">
        <f t="shared" si="256"/>
        <v>0</v>
      </c>
      <c r="E1136" s="87">
        <f t="shared" ref="E1136:E1137" si="259">E1137</f>
        <v>8626.98</v>
      </c>
    </row>
    <row r="1137" spans="1:5" s="7" customFormat="1" x14ac:dyDescent="0.25">
      <c r="A1137" s="3">
        <v>35</v>
      </c>
      <c r="B1137" s="11" t="s">
        <v>236</v>
      </c>
      <c r="C1137" s="92">
        <f>C1138</f>
        <v>8626.98</v>
      </c>
      <c r="D1137" s="92">
        <f>D1138</f>
        <v>0</v>
      </c>
      <c r="E1137" s="87">
        <f t="shared" si="259"/>
        <v>8626.98</v>
      </c>
    </row>
    <row r="1138" spans="1:5" s="150" customFormat="1" ht="14.45" hidden="1" customHeight="1" x14ac:dyDescent="0.25">
      <c r="A1138" s="248">
        <f t="shared" ref="A1138:B1138" si="260">A1147</f>
        <v>352</v>
      </c>
      <c r="B1138" s="249" t="str">
        <f t="shared" si="260"/>
        <v>Subvencije trgovačkim društvima, zadrugama poljoprivrednicima i obrtnicima izvan javnog sektora</v>
      </c>
      <c r="C1138" s="154">
        <v>8626.98</v>
      </c>
      <c r="D1138" s="164">
        <f>E1138-C1138</f>
        <v>0</v>
      </c>
      <c r="E1138" s="154">
        <v>8626.98</v>
      </c>
    </row>
    <row r="1139" spans="1:5" ht="14.45" hidden="1" customHeight="1" x14ac:dyDescent="0.25">
      <c r="A1139" s="148">
        <v>35232</v>
      </c>
      <c r="B1139" s="163" t="s">
        <v>185</v>
      </c>
      <c r="C1139" s="197">
        <f>C1138</f>
        <v>8626.98</v>
      </c>
      <c r="D1139" s="164">
        <f>E1139-C1139</f>
        <v>0</v>
      </c>
      <c r="E1139" s="154">
        <f>E1138</f>
        <v>8626.98</v>
      </c>
    </row>
    <row r="1140" spans="1:5" x14ac:dyDescent="0.25">
      <c r="A1140" s="150"/>
      <c r="B1140" s="148"/>
      <c r="C1140" s="154"/>
      <c r="D1140" s="98"/>
      <c r="E1140" s="250"/>
    </row>
    <row r="1141" spans="1:5" s="79" customFormat="1" x14ac:dyDescent="0.25">
      <c r="A1141" s="59"/>
      <c r="B1141" s="60" t="s">
        <v>234</v>
      </c>
      <c r="C1141" s="96">
        <f t="shared" ref="C1141:E1142" si="261">C1142</f>
        <v>2654.46</v>
      </c>
      <c r="D1141" s="96">
        <f t="shared" si="261"/>
        <v>0</v>
      </c>
      <c r="E1141" s="96">
        <f t="shared" si="261"/>
        <v>2654.46</v>
      </c>
    </row>
    <row r="1142" spans="1:5" s="79" customFormat="1" x14ac:dyDescent="0.25">
      <c r="A1142" s="59"/>
      <c r="B1142" s="60" t="s">
        <v>239</v>
      </c>
      <c r="C1142" s="96">
        <f t="shared" si="261"/>
        <v>2654.46</v>
      </c>
      <c r="D1142" s="96">
        <f t="shared" si="261"/>
        <v>0</v>
      </c>
      <c r="E1142" s="96">
        <f t="shared" si="261"/>
        <v>2654.46</v>
      </c>
    </row>
    <row r="1143" spans="1:5" s="7" customFormat="1" x14ac:dyDescent="0.25">
      <c r="A1143" s="3"/>
      <c r="B1143" s="11" t="s">
        <v>235</v>
      </c>
      <c r="C1143" s="87">
        <f t="shared" ref="C1143:E1145" si="262">C1144</f>
        <v>2654.46</v>
      </c>
      <c r="D1143" s="87">
        <f t="shared" si="262"/>
        <v>0</v>
      </c>
      <c r="E1143" s="87">
        <f t="shared" si="262"/>
        <v>2654.46</v>
      </c>
    </row>
    <row r="1144" spans="1:5" s="7" customFormat="1" x14ac:dyDescent="0.25">
      <c r="A1144" s="3"/>
      <c r="B1144" s="11" t="s">
        <v>57</v>
      </c>
      <c r="C1144" s="87">
        <f t="shared" si="262"/>
        <v>2654.46</v>
      </c>
      <c r="D1144" s="87">
        <f t="shared" si="262"/>
        <v>0</v>
      </c>
      <c r="E1144" s="87">
        <f t="shared" si="262"/>
        <v>2654.46</v>
      </c>
    </row>
    <row r="1145" spans="1:5" s="7" customFormat="1" x14ac:dyDescent="0.25">
      <c r="A1145" s="3">
        <v>3</v>
      </c>
      <c r="B1145" s="11" t="s">
        <v>2</v>
      </c>
      <c r="C1145" s="87">
        <f t="shared" si="262"/>
        <v>2654.46</v>
      </c>
      <c r="D1145" s="87">
        <f t="shared" si="262"/>
        <v>0</v>
      </c>
      <c r="E1145" s="87">
        <f t="shared" si="262"/>
        <v>2654.46</v>
      </c>
    </row>
    <row r="1146" spans="1:5" s="7" customFormat="1" x14ac:dyDescent="0.25">
      <c r="A1146" s="3">
        <v>35</v>
      </c>
      <c r="B1146" s="11" t="s">
        <v>186</v>
      </c>
      <c r="C1146" s="87">
        <f t="shared" ref="C1146:E1147" si="263">C1147</f>
        <v>2654.46</v>
      </c>
      <c r="D1146" s="87">
        <f t="shared" si="263"/>
        <v>0</v>
      </c>
      <c r="E1146" s="87">
        <f t="shared" si="263"/>
        <v>2654.46</v>
      </c>
    </row>
    <row r="1147" spans="1:5" ht="14.45" hidden="1" customHeight="1" x14ac:dyDescent="0.25">
      <c r="A1147" s="251">
        <v>352</v>
      </c>
      <c r="B1147" s="252" t="s">
        <v>237</v>
      </c>
      <c r="C1147" s="154">
        <f t="shared" si="263"/>
        <v>2654.46</v>
      </c>
      <c r="D1147" s="154">
        <f t="shared" si="263"/>
        <v>0</v>
      </c>
      <c r="E1147" s="154">
        <f t="shared" si="263"/>
        <v>2654.46</v>
      </c>
    </row>
    <row r="1148" spans="1:5" ht="14.25" hidden="1" customHeight="1" x14ac:dyDescent="0.25">
      <c r="A1148" s="148">
        <v>35231</v>
      </c>
      <c r="B1148" s="148" t="s">
        <v>238</v>
      </c>
      <c r="C1148" s="90">
        <v>2654.46</v>
      </c>
      <c r="D1148" s="155">
        <f>E1148-C1148</f>
        <v>0</v>
      </c>
      <c r="E1148" s="90">
        <v>2654.46</v>
      </c>
    </row>
    <row r="1149" spans="1:5" ht="14.25" customHeight="1" x14ac:dyDescent="0.25">
      <c r="A1149" s="148"/>
      <c r="B1149" s="148"/>
      <c r="C1149" s="90"/>
      <c r="D1149" s="155"/>
      <c r="E1149" s="90"/>
    </row>
    <row r="1150" spans="1:5" s="80" customFormat="1" ht="14.25" customHeight="1" x14ac:dyDescent="0.25">
      <c r="A1150" s="111"/>
      <c r="B1150" s="111" t="s">
        <v>331</v>
      </c>
      <c r="C1150" s="112">
        <v>26900</v>
      </c>
      <c r="D1150" s="112">
        <f t="shared" ref="C1150:E1151" si="264">D1151</f>
        <v>2700</v>
      </c>
      <c r="E1150" s="112">
        <v>29600</v>
      </c>
    </row>
    <row r="1151" spans="1:5" s="80" customFormat="1" ht="14.25" customHeight="1" x14ac:dyDescent="0.25">
      <c r="A1151" s="111"/>
      <c r="B1151" s="111" t="s">
        <v>431</v>
      </c>
      <c r="C1151" s="112">
        <f t="shared" si="264"/>
        <v>26900</v>
      </c>
      <c r="D1151" s="112">
        <f t="shared" si="264"/>
        <v>2700</v>
      </c>
      <c r="E1151" s="112">
        <f t="shared" si="264"/>
        <v>29600</v>
      </c>
    </row>
    <row r="1152" spans="1:5" s="7" customFormat="1" ht="14.25" customHeight="1" x14ac:dyDescent="0.25">
      <c r="A1152" s="3"/>
      <c r="B1152" s="3" t="s">
        <v>425</v>
      </c>
      <c r="C1152" s="87">
        <f t="shared" ref="C1152:E1155" si="265">C1153</f>
        <v>26900</v>
      </c>
      <c r="D1152" s="87">
        <f t="shared" si="265"/>
        <v>2700</v>
      </c>
      <c r="E1152" s="87">
        <f t="shared" si="265"/>
        <v>29600</v>
      </c>
    </row>
    <row r="1153" spans="1:5" s="7" customFormat="1" ht="14.25" customHeight="1" x14ac:dyDescent="0.25">
      <c r="A1153" s="3"/>
      <c r="B1153" s="3" t="s">
        <v>56</v>
      </c>
      <c r="C1153" s="87">
        <f t="shared" si="265"/>
        <v>26900</v>
      </c>
      <c r="D1153" s="87">
        <f t="shared" si="265"/>
        <v>2700</v>
      </c>
      <c r="E1153" s="87">
        <f t="shared" si="265"/>
        <v>29600</v>
      </c>
    </row>
    <row r="1154" spans="1:5" s="7" customFormat="1" ht="14.25" customHeight="1" x14ac:dyDescent="0.25">
      <c r="A1154" s="3">
        <v>3</v>
      </c>
      <c r="B1154" s="3" t="s">
        <v>324</v>
      </c>
      <c r="C1154" s="87">
        <f t="shared" si="265"/>
        <v>26900</v>
      </c>
      <c r="D1154" s="87">
        <f t="shared" si="265"/>
        <v>2700</v>
      </c>
      <c r="E1154" s="87">
        <f t="shared" si="265"/>
        <v>29600</v>
      </c>
    </row>
    <row r="1155" spans="1:5" s="7" customFormat="1" ht="14.25" customHeight="1" x14ac:dyDescent="0.25">
      <c r="A1155" s="3">
        <v>38</v>
      </c>
      <c r="B1155" s="3" t="s">
        <v>322</v>
      </c>
      <c r="C1155" s="87">
        <f t="shared" si="265"/>
        <v>26900</v>
      </c>
      <c r="D1155" s="87">
        <f t="shared" si="265"/>
        <v>2700</v>
      </c>
      <c r="E1155" s="87">
        <f t="shared" si="265"/>
        <v>29600</v>
      </c>
    </row>
    <row r="1156" spans="1:5" ht="13.9" hidden="1" customHeight="1" x14ac:dyDescent="0.25">
      <c r="A1156" s="148">
        <v>386</v>
      </c>
      <c r="B1156" s="148" t="s">
        <v>323</v>
      </c>
      <c r="C1156" s="154">
        <v>26900</v>
      </c>
      <c r="D1156" s="201">
        <f>E1156-C1156</f>
        <v>2700</v>
      </c>
      <c r="E1156" s="154">
        <v>29600</v>
      </c>
    </row>
    <row r="1157" spans="1:5" ht="13.9" customHeight="1" x14ac:dyDescent="0.25">
      <c r="A1157" s="148"/>
      <c r="B1157" s="163"/>
      <c r="C1157" s="154"/>
      <c r="D1157" s="201"/>
      <c r="E1157" s="154"/>
    </row>
    <row r="1158" spans="1:5" s="7" customFormat="1" ht="13.9" customHeight="1" x14ac:dyDescent="0.25">
      <c r="A1158" s="108"/>
      <c r="B1158" s="109" t="s">
        <v>362</v>
      </c>
      <c r="C1158" s="110">
        <f>C1159+C1170+C1177</f>
        <v>17386.689999999999</v>
      </c>
      <c r="D1158" s="110">
        <f>D1159+D1170+D1177</f>
        <v>19382.18</v>
      </c>
      <c r="E1158" s="110">
        <f>E1159+E1170+E1177</f>
        <v>36768.86</v>
      </c>
    </row>
    <row r="1159" spans="1:5" ht="15.6" customHeight="1" x14ac:dyDescent="0.25">
      <c r="A1159" s="108"/>
      <c r="B1159" s="109" t="s">
        <v>286</v>
      </c>
      <c r="C1159" s="110">
        <v>5441.64</v>
      </c>
      <c r="D1159" s="110">
        <f t="shared" ref="D1159:E1159" si="266">D1160</f>
        <v>0</v>
      </c>
      <c r="E1159" s="110">
        <f t="shared" si="266"/>
        <v>5441.63</v>
      </c>
    </row>
    <row r="1160" spans="1:5" ht="13.9" customHeight="1" x14ac:dyDescent="0.25">
      <c r="A1160" s="3"/>
      <c r="B1160" s="11" t="s">
        <v>432</v>
      </c>
      <c r="C1160" s="87">
        <v>5441.64</v>
      </c>
      <c r="D1160" s="87">
        <f t="shared" ref="D1160:E1160" si="267">D1161+D1165</f>
        <v>0</v>
      </c>
      <c r="E1160" s="87">
        <f t="shared" si="267"/>
        <v>5441.63</v>
      </c>
    </row>
    <row r="1161" spans="1:5" x14ac:dyDescent="0.25">
      <c r="A1161" s="125"/>
      <c r="B1161" s="126" t="s">
        <v>58</v>
      </c>
      <c r="C1161" s="127">
        <f>C1162</f>
        <v>4379.8500000000004</v>
      </c>
      <c r="D1161" s="127">
        <f>D1162</f>
        <v>0</v>
      </c>
      <c r="E1161" s="127">
        <f t="shared" ref="C1161:E1163" si="268">E1162</f>
        <v>4379.8500000000004</v>
      </c>
    </row>
    <row r="1162" spans="1:5" x14ac:dyDescent="0.25">
      <c r="A1162" s="125">
        <v>3</v>
      </c>
      <c r="B1162" s="126" t="s">
        <v>2</v>
      </c>
      <c r="C1162" s="127">
        <f t="shared" si="268"/>
        <v>4379.8500000000004</v>
      </c>
      <c r="D1162" s="127">
        <f t="shared" si="268"/>
        <v>0</v>
      </c>
      <c r="E1162" s="127">
        <f t="shared" si="268"/>
        <v>4379.8500000000004</v>
      </c>
    </row>
    <row r="1163" spans="1:5" x14ac:dyDescent="0.25">
      <c r="A1163" s="125">
        <v>32</v>
      </c>
      <c r="B1163" s="126" t="s">
        <v>25</v>
      </c>
      <c r="C1163" s="127">
        <f t="shared" si="268"/>
        <v>4379.8500000000004</v>
      </c>
      <c r="D1163" s="127">
        <f t="shared" si="268"/>
        <v>0</v>
      </c>
      <c r="E1163" s="127">
        <f t="shared" si="268"/>
        <v>4379.8500000000004</v>
      </c>
    </row>
    <row r="1164" spans="1:5" hidden="1" x14ac:dyDescent="0.25">
      <c r="A1164" s="173">
        <v>323</v>
      </c>
      <c r="B1164" s="174" t="s">
        <v>96</v>
      </c>
      <c r="C1164" s="90">
        <v>4379.8500000000004</v>
      </c>
      <c r="D1164" s="180">
        <f>E1164-C1164</f>
        <v>0</v>
      </c>
      <c r="E1164" s="90">
        <v>4379.8500000000004</v>
      </c>
    </row>
    <row r="1165" spans="1:5" x14ac:dyDescent="0.25">
      <c r="A1165" s="125"/>
      <c r="B1165" s="126" t="s">
        <v>56</v>
      </c>
      <c r="C1165" s="127">
        <f t="shared" ref="C1165:E1167" si="269">C1166</f>
        <v>1061.78</v>
      </c>
      <c r="D1165" s="127">
        <f t="shared" si="269"/>
        <v>0</v>
      </c>
      <c r="E1165" s="127">
        <f t="shared" si="269"/>
        <v>1061.78</v>
      </c>
    </row>
    <row r="1166" spans="1:5" x14ac:dyDescent="0.25">
      <c r="A1166" s="125">
        <v>3</v>
      </c>
      <c r="B1166" s="126" t="s">
        <v>2</v>
      </c>
      <c r="C1166" s="127">
        <f t="shared" si="269"/>
        <v>1061.78</v>
      </c>
      <c r="D1166" s="127">
        <f t="shared" si="269"/>
        <v>0</v>
      </c>
      <c r="E1166" s="127">
        <f t="shared" si="269"/>
        <v>1061.78</v>
      </c>
    </row>
    <row r="1167" spans="1:5" x14ac:dyDescent="0.25">
      <c r="A1167" s="125">
        <v>32</v>
      </c>
      <c r="B1167" s="126" t="s">
        <v>25</v>
      </c>
      <c r="C1167" s="127">
        <f t="shared" si="269"/>
        <v>1061.78</v>
      </c>
      <c r="D1167" s="127">
        <f t="shared" si="269"/>
        <v>0</v>
      </c>
      <c r="E1167" s="127">
        <f t="shared" si="269"/>
        <v>1061.78</v>
      </c>
    </row>
    <row r="1168" spans="1:5" ht="15" hidden="1" customHeight="1" x14ac:dyDescent="0.25">
      <c r="A1168" s="173">
        <v>323</v>
      </c>
      <c r="B1168" s="174" t="s">
        <v>96</v>
      </c>
      <c r="C1168" s="90">
        <v>1061.78</v>
      </c>
      <c r="D1168" s="180">
        <f>E1168-C1168</f>
        <v>0</v>
      </c>
      <c r="E1168" s="90">
        <v>1061.78</v>
      </c>
    </row>
    <row r="1169" spans="1:5" ht="15" customHeight="1" x14ac:dyDescent="0.25">
      <c r="A1169" s="3"/>
      <c r="B1169" s="11"/>
      <c r="C1169" s="92"/>
      <c r="D1169" s="99"/>
      <c r="E1169" s="87"/>
    </row>
    <row r="1170" spans="1:5" x14ac:dyDescent="0.25">
      <c r="A1170" s="108"/>
      <c r="B1170" s="109" t="s">
        <v>287</v>
      </c>
      <c r="C1170" s="110">
        <f t="shared" ref="C1170:E1174" si="270">C1171</f>
        <v>10617.82</v>
      </c>
      <c r="D1170" s="110">
        <f t="shared" si="270"/>
        <v>19382.18</v>
      </c>
      <c r="E1170" s="110">
        <f t="shared" si="270"/>
        <v>30000</v>
      </c>
    </row>
    <row r="1171" spans="1:5" x14ac:dyDescent="0.25">
      <c r="A1171" s="3"/>
      <c r="B1171" s="11" t="s">
        <v>432</v>
      </c>
      <c r="C1171" s="87">
        <f t="shared" si="270"/>
        <v>10617.82</v>
      </c>
      <c r="D1171" s="87">
        <f t="shared" si="270"/>
        <v>19382.18</v>
      </c>
      <c r="E1171" s="87">
        <f t="shared" si="270"/>
        <v>30000</v>
      </c>
    </row>
    <row r="1172" spans="1:5" x14ac:dyDescent="0.25">
      <c r="A1172" s="125"/>
      <c r="B1172" s="126" t="s">
        <v>58</v>
      </c>
      <c r="C1172" s="127">
        <f t="shared" si="270"/>
        <v>10617.82</v>
      </c>
      <c r="D1172" s="127">
        <f t="shared" si="270"/>
        <v>19382.18</v>
      </c>
      <c r="E1172" s="127">
        <f t="shared" si="270"/>
        <v>30000</v>
      </c>
    </row>
    <row r="1173" spans="1:5" x14ac:dyDescent="0.25">
      <c r="A1173" s="125">
        <v>3</v>
      </c>
      <c r="B1173" s="126" t="s">
        <v>2</v>
      </c>
      <c r="C1173" s="127">
        <f t="shared" si="270"/>
        <v>10617.82</v>
      </c>
      <c r="D1173" s="127">
        <f t="shared" si="270"/>
        <v>19382.18</v>
      </c>
      <c r="E1173" s="127">
        <f t="shared" si="270"/>
        <v>30000</v>
      </c>
    </row>
    <row r="1174" spans="1:5" x14ac:dyDescent="0.25">
      <c r="A1174" s="125">
        <v>32</v>
      </c>
      <c r="B1174" s="126" t="s">
        <v>25</v>
      </c>
      <c r="C1174" s="127">
        <f t="shared" si="270"/>
        <v>10617.82</v>
      </c>
      <c r="D1174" s="127">
        <f t="shared" si="270"/>
        <v>19382.18</v>
      </c>
      <c r="E1174" s="127">
        <f t="shared" si="270"/>
        <v>30000</v>
      </c>
    </row>
    <row r="1175" spans="1:5" hidden="1" x14ac:dyDescent="0.25">
      <c r="A1175" s="173">
        <v>323</v>
      </c>
      <c r="B1175" s="174" t="s">
        <v>97</v>
      </c>
      <c r="C1175" s="90">
        <v>10617.82</v>
      </c>
      <c r="D1175" s="180">
        <f>E1175-C1175</f>
        <v>19382.18</v>
      </c>
      <c r="E1175" s="90">
        <v>30000</v>
      </c>
    </row>
    <row r="1176" spans="1:5" x14ac:dyDescent="0.25">
      <c r="A1176" s="3"/>
      <c r="B1176" s="11"/>
      <c r="C1176" s="92"/>
      <c r="D1176" s="99"/>
      <c r="E1176" s="87"/>
    </row>
    <row r="1177" spans="1:5" x14ac:dyDescent="0.25">
      <c r="A1177" s="108"/>
      <c r="B1177" s="109" t="s">
        <v>433</v>
      </c>
      <c r="C1177" s="110">
        <f t="shared" ref="C1177:E1181" si="271">C1178</f>
        <v>1327.23</v>
      </c>
      <c r="D1177" s="110">
        <f t="shared" si="271"/>
        <v>0</v>
      </c>
      <c r="E1177" s="110">
        <f t="shared" si="271"/>
        <v>1327.23</v>
      </c>
    </row>
    <row r="1178" spans="1:5" x14ac:dyDescent="0.25">
      <c r="A1178" s="3"/>
      <c r="B1178" s="11" t="s">
        <v>427</v>
      </c>
      <c r="C1178" s="87">
        <f t="shared" si="271"/>
        <v>1327.23</v>
      </c>
      <c r="D1178" s="87">
        <f t="shared" si="271"/>
        <v>0</v>
      </c>
      <c r="E1178" s="87">
        <f t="shared" si="271"/>
        <v>1327.23</v>
      </c>
    </row>
    <row r="1179" spans="1:5" x14ac:dyDescent="0.25">
      <c r="A1179" s="3"/>
      <c r="B1179" s="11" t="s">
        <v>58</v>
      </c>
      <c r="C1179" s="87">
        <f t="shared" si="271"/>
        <v>1327.23</v>
      </c>
      <c r="D1179" s="87">
        <f t="shared" si="271"/>
        <v>0</v>
      </c>
      <c r="E1179" s="87">
        <f t="shared" si="271"/>
        <v>1327.23</v>
      </c>
    </row>
    <row r="1180" spans="1:5" x14ac:dyDescent="0.25">
      <c r="A1180" s="3">
        <v>3</v>
      </c>
      <c r="B1180" s="11" t="s">
        <v>2</v>
      </c>
      <c r="C1180" s="87">
        <f t="shared" si="271"/>
        <v>1327.23</v>
      </c>
      <c r="D1180" s="87">
        <f t="shared" si="271"/>
        <v>0</v>
      </c>
      <c r="E1180" s="87">
        <f t="shared" si="271"/>
        <v>1327.23</v>
      </c>
    </row>
    <row r="1181" spans="1:5" x14ac:dyDescent="0.25">
      <c r="A1181" s="3">
        <v>37</v>
      </c>
      <c r="B1181" s="11" t="s">
        <v>34</v>
      </c>
      <c r="C1181" s="87">
        <f t="shared" si="271"/>
        <v>1327.23</v>
      </c>
      <c r="D1181" s="87">
        <f t="shared" si="271"/>
        <v>0</v>
      </c>
      <c r="E1181" s="87">
        <f t="shared" si="271"/>
        <v>1327.23</v>
      </c>
    </row>
    <row r="1182" spans="1:5" hidden="1" x14ac:dyDescent="0.25">
      <c r="A1182" s="148">
        <v>372</v>
      </c>
      <c r="B1182" s="163" t="s">
        <v>41</v>
      </c>
      <c r="C1182" s="90">
        <v>1327.23</v>
      </c>
      <c r="D1182" s="180">
        <f>E1182-C1182</f>
        <v>0</v>
      </c>
      <c r="E1182" s="90">
        <v>1327.23</v>
      </c>
    </row>
    <row r="1183" spans="1:5" ht="16.5" customHeight="1" x14ac:dyDescent="0.25"/>
    <row r="1184" spans="1:5" x14ac:dyDescent="0.25">
      <c r="B1184" s="7" t="s">
        <v>366</v>
      </c>
    </row>
    <row r="1185" spans="1:5" s="7" customFormat="1" x14ac:dyDescent="0.25">
      <c r="A1185" s="7" t="s">
        <v>407</v>
      </c>
      <c r="C1185" s="253"/>
      <c r="D1185" s="6"/>
      <c r="E1185" s="253"/>
    </row>
    <row r="1186" spans="1:5" x14ac:dyDescent="0.25">
      <c r="B1186" t="s">
        <v>367</v>
      </c>
    </row>
    <row r="1188" spans="1:5" x14ac:dyDescent="0.25">
      <c r="B1188" s="82" t="s">
        <v>408</v>
      </c>
    </row>
    <row r="1190" spans="1:5" x14ac:dyDescent="0.25">
      <c r="B1190" s="7" t="s">
        <v>389</v>
      </c>
    </row>
    <row r="1191" spans="1:5" x14ac:dyDescent="0.25">
      <c r="B1191" s="7" t="s">
        <v>436</v>
      </c>
    </row>
    <row r="1192" spans="1:5" x14ac:dyDescent="0.25">
      <c r="B1192" s="7" t="s">
        <v>434</v>
      </c>
    </row>
    <row r="1193" spans="1:5" x14ac:dyDescent="0.25">
      <c r="D1193" s="82" t="s">
        <v>471</v>
      </c>
    </row>
    <row r="1194" spans="1:5" x14ac:dyDescent="0.25">
      <c r="A1194" t="s">
        <v>470</v>
      </c>
      <c r="D1194" s="6" t="s">
        <v>472</v>
      </c>
    </row>
    <row r="1195" spans="1:5" x14ac:dyDescent="0.25">
      <c r="D1195" s="6"/>
    </row>
    <row r="1196" spans="1:5" x14ac:dyDescent="0.25">
      <c r="D1196" s="6"/>
    </row>
  </sheetData>
  <mergeCells count="2">
    <mergeCell ref="A9:E9"/>
    <mergeCell ref="A47:E4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Footer>&amp;CStranica &amp;P</oddFooter>
  </headerFooter>
  <rowBreaks count="17" manualBreakCount="17">
    <brk id="45" max="4" man="1"/>
    <brk id="190" max="4" man="1"/>
    <brk id="395" max="4" man="1"/>
    <brk id="440" max="4" man="1"/>
    <brk id="484" max="4" man="1"/>
    <brk id="621" max="4" man="1"/>
    <brk id="669" max="4" man="1"/>
    <brk id="775" max="4" man="1"/>
    <brk id="863" max="4" man="1"/>
    <brk id="907" max="4" man="1"/>
    <brk id="945" max="4" man="1"/>
    <brk id="996" max="4" man="1"/>
    <brk id="1039" max="4" man="1"/>
    <brk id="1083" max="4" man="1"/>
    <brk id="1131" max="4" man="1"/>
    <brk id="1174" max="4" man="1"/>
    <brk id="119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29"/>
  <sheetViews>
    <sheetView topLeftCell="A10" workbookViewId="0">
      <selection activeCell="T32" sqref="T32:T33"/>
    </sheetView>
  </sheetViews>
  <sheetFormatPr defaultColWidth="8.85546875" defaultRowHeight="15" x14ac:dyDescent="0.25"/>
  <cols>
    <col min="1" max="7" width="8.85546875" style="120"/>
    <col min="8" max="8" width="9.42578125" style="120" bestFit="1" customWidth="1"/>
    <col min="9" max="15" width="8.85546875" style="120"/>
    <col min="16" max="16" width="10.42578125" style="120" bestFit="1" customWidth="1"/>
    <col min="17" max="19" width="8.85546875" style="120"/>
    <col min="20" max="20" width="16.140625" style="120" customWidth="1"/>
    <col min="21" max="16384" width="8.85546875" style="120"/>
  </cols>
  <sheetData>
    <row r="3" spans="2:22" x14ac:dyDescent="0.25">
      <c r="B3" s="120" t="s">
        <v>392</v>
      </c>
      <c r="C3" s="120" t="s">
        <v>391</v>
      </c>
      <c r="D3" s="120" t="s">
        <v>393</v>
      </c>
      <c r="E3" s="120" t="s">
        <v>394</v>
      </c>
      <c r="F3" s="120" t="s">
        <v>395</v>
      </c>
      <c r="G3" s="120" t="s">
        <v>396</v>
      </c>
      <c r="H3" s="120" t="s">
        <v>397</v>
      </c>
      <c r="I3" s="120" t="s">
        <v>398</v>
      </c>
      <c r="K3" s="123">
        <v>2654.46</v>
      </c>
      <c r="M3" s="123">
        <v>1194.51</v>
      </c>
      <c r="N3" s="90">
        <v>265.45</v>
      </c>
      <c r="P3" s="90">
        <v>265.45</v>
      </c>
      <c r="R3" s="90">
        <v>1327.24</v>
      </c>
      <c r="T3" s="120" t="s">
        <v>400</v>
      </c>
      <c r="U3" s="120" t="s">
        <v>401</v>
      </c>
      <c r="V3" s="120" t="s">
        <v>402</v>
      </c>
    </row>
    <row r="4" spans="2:22" x14ac:dyDescent="0.25">
      <c r="B4" s="120">
        <v>44295.58</v>
      </c>
      <c r="C4" s="120">
        <v>1990.84</v>
      </c>
      <c r="D4" s="120">
        <v>99674.83</v>
      </c>
      <c r="E4" s="120">
        <v>2654.46</v>
      </c>
      <c r="F4" s="120">
        <v>15645.29</v>
      </c>
      <c r="G4" s="120">
        <v>14599.51</v>
      </c>
      <c r="H4" s="120">
        <v>7250</v>
      </c>
      <c r="K4" s="123">
        <v>2654.46</v>
      </c>
      <c r="M4" s="123">
        <v>318.52999999999997</v>
      </c>
      <c r="N4" s="90">
        <v>398.17</v>
      </c>
      <c r="P4" s="90">
        <v>398.17</v>
      </c>
      <c r="R4" s="90">
        <v>132.72</v>
      </c>
    </row>
    <row r="5" spans="2:22" x14ac:dyDescent="0.25">
      <c r="B5" s="120">
        <v>10000</v>
      </c>
      <c r="F5" s="120">
        <v>7750</v>
      </c>
      <c r="H5" s="120">
        <v>499303.21</v>
      </c>
      <c r="I5" s="120">
        <v>11500</v>
      </c>
      <c r="K5" s="123">
        <v>3318.07</v>
      </c>
      <c r="M5" s="123">
        <v>1327.23</v>
      </c>
      <c r="N5" s="90">
        <v>8228.7999999999993</v>
      </c>
      <c r="P5" s="90">
        <v>8228.7999999999993</v>
      </c>
      <c r="R5" s="90">
        <v>132.72</v>
      </c>
      <c r="T5" s="120">
        <v>3318.07</v>
      </c>
      <c r="U5" s="120">
        <v>9000</v>
      </c>
      <c r="V5" s="120">
        <v>7750</v>
      </c>
    </row>
    <row r="6" spans="2:22" x14ac:dyDescent="0.25">
      <c r="B6" s="120">
        <v>2110</v>
      </c>
      <c r="F6" s="120">
        <v>55610.86</v>
      </c>
      <c r="K6" s="123">
        <v>1990.84</v>
      </c>
      <c r="M6" s="123">
        <v>1592.67</v>
      </c>
      <c r="N6" s="90">
        <v>2228.4299999999998</v>
      </c>
      <c r="P6" s="90">
        <v>2228.4299999999998</v>
      </c>
      <c r="R6" s="90">
        <v>663.61</v>
      </c>
      <c r="T6" s="120">
        <v>499303.21</v>
      </c>
      <c r="U6" s="120">
        <v>13500</v>
      </c>
      <c r="V6" s="120">
        <v>7250</v>
      </c>
    </row>
    <row r="7" spans="2:22" x14ac:dyDescent="0.25">
      <c r="B7" s="120">
        <v>71033.789999999994</v>
      </c>
      <c r="H7" s="120">
        <v>17652.14</v>
      </c>
      <c r="K7" s="123">
        <v>10000</v>
      </c>
      <c r="M7" s="123">
        <v>663.61</v>
      </c>
      <c r="N7" s="90">
        <v>796.34</v>
      </c>
      <c r="P7" s="90">
        <v>796.34</v>
      </c>
      <c r="R7" s="90">
        <v>929.06</v>
      </c>
      <c r="T7" s="120">
        <v>265445.62</v>
      </c>
      <c r="U7" s="120">
        <v>3185.35</v>
      </c>
      <c r="V7" s="120">
        <v>13073.2</v>
      </c>
    </row>
    <row r="8" spans="2:22" x14ac:dyDescent="0.25">
      <c r="B8" s="120">
        <v>5308.91</v>
      </c>
      <c r="F8" s="120">
        <v>33180.699999999997</v>
      </c>
      <c r="K8" s="123">
        <v>1990.84</v>
      </c>
      <c r="M8" s="123">
        <v>1990.85</v>
      </c>
      <c r="N8" s="90">
        <v>265.45</v>
      </c>
      <c r="R8" s="90">
        <v>1194.51</v>
      </c>
      <c r="T8" s="120">
        <v>55610.86</v>
      </c>
      <c r="U8" s="120">
        <v>4778.0200000000004</v>
      </c>
    </row>
    <row r="9" spans="2:22" x14ac:dyDescent="0.25">
      <c r="B9" s="120">
        <v>13272.28</v>
      </c>
      <c r="H9" s="120">
        <v>33180.699999999997</v>
      </c>
      <c r="K9" s="123">
        <v>6636.14</v>
      </c>
      <c r="M9" s="124">
        <v>1327.23</v>
      </c>
      <c r="N9" s="90">
        <v>398.17</v>
      </c>
      <c r="R9" s="90">
        <v>132.72</v>
      </c>
      <c r="T9" s="120">
        <v>17652.14</v>
      </c>
      <c r="U9" s="120">
        <v>12327.22</v>
      </c>
    </row>
    <row r="10" spans="2:22" x14ac:dyDescent="0.25">
      <c r="B10" s="120">
        <v>45000</v>
      </c>
      <c r="F10" s="120">
        <v>25569.3</v>
      </c>
      <c r="K10" s="123">
        <v>3981.68</v>
      </c>
      <c r="N10" s="90">
        <v>8228.7999999999993</v>
      </c>
      <c r="P10" s="120">
        <f>SUM(P3:P9)</f>
        <v>11917.19</v>
      </c>
      <c r="T10" s="120">
        <v>33180.699999999997</v>
      </c>
    </row>
    <row r="11" spans="2:22" x14ac:dyDescent="0.25">
      <c r="B11" s="120">
        <v>11945.05</v>
      </c>
      <c r="H11" s="120">
        <v>33180.699999999997</v>
      </c>
      <c r="K11" s="123">
        <v>2654.46</v>
      </c>
      <c r="N11" s="90">
        <v>2228.4299999999998</v>
      </c>
      <c r="T11" s="120">
        <v>33180.699999999997</v>
      </c>
    </row>
    <row r="12" spans="2:22" x14ac:dyDescent="0.25">
      <c r="B12" s="120">
        <v>9290.6</v>
      </c>
      <c r="F12" s="120">
        <v>46352.72</v>
      </c>
      <c r="N12" s="90">
        <v>796.34</v>
      </c>
      <c r="R12" s="120">
        <f>SUM(R3:R11)</f>
        <v>4512.58</v>
      </c>
      <c r="T12" s="120">
        <v>25569.3</v>
      </c>
      <c r="U12" s="120">
        <f>SUM(U5:U11)</f>
        <v>42790.59</v>
      </c>
      <c r="V12" s="120">
        <f>SUM(V5:V11)</f>
        <v>28073.200000000001</v>
      </c>
    </row>
    <row r="13" spans="2:22" x14ac:dyDescent="0.25">
      <c r="B13" s="120">
        <v>24608.67</v>
      </c>
      <c r="H13" s="120">
        <v>41147.279999999999</v>
      </c>
      <c r="K13" s="120">
        <f>SUM(K3:K12)</f>
        <v>35880.949999999997</v>
      </c>
      <c r="M13" s="120">
        <f>SUM(M3:M12)</f>
        <v>8414.6299999999992</v>
      </c>
      <c r="T13" s="120">
        <v>33180.699999999997</v>
      </c>
    </row>
    <row r="14" spans="2:22" x14ac:dyDescent="0.25">
      <c r="B14" s="120">
        <v>2654.46</v>
      </c>
      <c r="F14" s="120">
        <v>6636.14</v>
      </c>
      <c r="T14" s="120">
        <v>46352.72</v>
      </c>
    </row>
    <row r="15" spans="2:22" x14ac:dyDescent="0.25">
      <c r="B15" s="120">
        <v>11281.44</v>
      </c>
      <c r="F15" s="120">
        <v>50000</v>
      </c>
      <c r="T15" s="120">
        <v>41147.279999999999</v>
      </c>
    </row>
    <row r="16" spans="2:22" x14ac:dyDescent="0.25">
      <c r="B16" s="120">
        <v>1327.23</v>
      </c>
      <c r="F16" s="120">
        <v>20991.58</v>
      </c>
      <c r="K16" s="90">
        <v>1990.84</v>
      </c>
      <c r="M16" s="90">
        <v>2389.0100000000002</v>
      </c>
      <c r="T16" s="120">
        <v>6636.14</v>
      </c>
    </row>
    <row r="17" spans="2:20" x14ac:dyDescent="0.25">
      <c r="B17" s="120">
        <v>1936.44</v>
      </c>
      <c r="F17" s="120">
        <v>4778.0200000000004</v>
      </c>
      <c r="H17" s="120">
        <v>3185.35</v>
      </c>
      <c r="K17" s="90">
        <v>398.17</v>
      </c>
      <c r="M17" s="90">
        <v>3592.67</v>
      </c>
      <c r="T17" s="120">
        <v>50000</v>
      </c>
    </row>
    <row r="18" spans="2:20" x14ac:dyDescent="0.25">
      <c r="B18" s="120">
        <v>1327.23</v>
      </c>
      <c r="H18" s="120">
        <v>340000</v>
      </c>
      <c r="K18" s="90">
        <v>398.17</v>
      </c>
      <c r="M18" s="90">
        <v>7963.37</v>
      </c>
      <c r="T18" s="120">
        <v>20991.58</v>
      </c>
    </row>
    <row r="19" spans="2:20" x14ac:dyDescent="0.25">
      <c r="B19" s="120">
        <v>5441.63</v>
      </c>
      <c r="H19" s="120">
        <v>180000</v>
      </c>
      <c r="K19" s="90">
        <v>663.61</v>
      </c>
      <c r="M19" s="90">
        <v>3981.7</v>
      </c>
      <c r="T19" s="120">
        <v>28100</v>
      </c>
    </row>
    <row r="20" spans="2:20" x14ac:dyDescent="0.25">
      <c r="B20" s="120">
        <v>25000</v>
      </c>
      <c r="K20" s="90">
        <v>4645.3</v>
      </c>
      <c r="M20" s="90">
        <v>1990.84</v>
      </c>
      <c r="T20" s="120">
        <v>19908.419999999998</v>
      </c>
    </row>
    <row r="21" spans="2:20" x14ac:dyDescent="0.25">
      <c r="K21" s="90">
        <v>6636.14</v>
      </c>
      <c r="M21" s="90">
        <v>3981.68</v>
      </c>
      <c r="T21" s="120">
        <v>4778.0200000000004</v>
      </c>
    </row>
    <row r="22" spans="2:20" x14ac:dyDescent="0.25">
      <c r="K22" s="90">
        <v>1327.23</v>
      </c>
      <c r="M22" s="90">
        <v>530.89</v>
      </c>
      <c r="T22" s="120">
        <v>3185.35</v>
      </c>
    </row>
    <row r="23" spans="2:20" x14ac:dyDescent="0.25">
      <c r="K23" s="120">
        <f>SUM(K16:K22)</f>
        <v>16059.46</v>
      </c>
      <c r="M23" s="90">
        <v>0</v>
      </c>
      <c r="T23" s="120">
        <v>11500</v>
      </c>
    </row>
    <row r="24" spans="2:20" x14ac:dyDescent="0.25">
      <c r="M24" s="90">
        <v>10000</v>
      </c>
      <c r="T24" s="120">
        <v>340000</v>
      </c>
    </row>
    <row r="25" spans="2:20" x14ac:dyDescent="0.25">
      <c r="M25" s="90">
        <v>132.72</v>
      </c>
      <c r="T25" s="120">
        <v>180000</v>
      </c>
    </row>
    <row r="26" spans="2:20" x14ac:dyDescent="0.25">
      <c r="M26" s="90">
        <v>3981.68</v>
      </c>
      <c r="T26" s="120">
        <v>65000</v>
      </c>
    </row>
    <row r="27" spans="2:20" x14ac:dyDescent="0.25">
      <c r="P27" s="120">
        <f>T29+U12+V12</f>
        <v>1854904.5999999999</v>
      </c>
    </row>
    <row r="29" spans="2:20" x14ac:dyDescent="0.25">
      <c r="M29" s="120">
        <f>SUM(M16:M28)</f>
        <v>38544.560000000005</v>
      </c>
      <c r="T29" s="120">
        <f>SUM(T5:T28)</f>
        <v>1784040.8099999998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Radni listovi</vt:lpstr>
      </vt:variant>
      <vt:variant>
        <vt:i4>2</vt:i4>
      </vt:variant>
      <vt:variant>
        <vt:lpstr>Grafikoni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Grafikon1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2023-09-14T12:49:42Z</dcterms:modified>
</cp:coreProperties>
</file>