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5" yWindow="-105" windowWidth="23250" windowHeight="12570" activeTab="1"/>
  </bookViews>
  <sheets>
    <sheet name="Grafikon1" sheetId="4" r:id="rId1"/>
    <sheet name="List1" sheetId="1" r:id="rId2"/>
    <sheet name="List2" sheetId="5" r:id="rId3"/>
  </sheets>
  <definedNames>
    <definedName name="_xlnm.Print_Area" localSheetId="1">List1!$A$1:$G$1324</definedName>
  </definedNames>
  <calcPr calcId="162913"/>
</workbook>
</file>

<file path=xl/calcChain.xml><?xml version="1.0" encoding="utf-8"?>
<calcChain xmlns="http://schemas.openxmlformats.org/spreadsheetml/2006/main">
  <c r="F218" i="1" l="1"/>
  <c r="G293" i="1" l="1"/>
  <c r="F293" i="1"/>
  <c r="F292" i="1" s="1"/>
  <c r="F291" i="1" s="1"/>
  <c r="F290" i="1" s="1"/>
  <c r="E293" i="1"/>
  <c r="E292" i="1" s="1"/>
  <c r="E291" i="1" s="1"/>
  <c r="E290" i="1" s="1"/>
  <c r="D293" i="1"/>
  <c r="D292" i="1" s="1"/>
  <c r="D291" i="1" s="1"/>
  <c r="D290" i="1" s="1"/>
  <c r="G292" i="1"/>
  <c r="G291" i="1" s="1"/>
  <c r="G290" i="1" s="1"/>
  <c r="G288" i="1"/>
  <c r="G287" i="1" s="1"/>
  <c r="G286" i="1" s="1"/>
  <c r="G285" i="1" s="1"/>
  <c r="F288" i="1"/>
  <c r="F287" i="1" s="1"/>
  <c r="F286" i="1" s="1"/>
  <c r="F285" i="1" s="1"/>
  <c r="E288" i="1"/>
  <c r="E287" i="1" s="1"/>
  <c r="E286" i="1" s="1"/>
  <c r="E285" i="1" s="1"/>
  <c r="D288" i="1"/>
  <c r="D287" i="1" s="1"/>
  <c r="D286" i="1" s="1"/>
  <c r="D285" i="1" s="1"/>
  <c r="C293" i="1"/>
  <c r="C292" i="1" s="1"/>
  <c r="C291" i="1" s="1"/>
  <c r="C290" i="1" s="1"/>
  <c r="C288" i="1"/>
  <c r="C287" i="1" s="1"/>
  <c r="C286" i="1" s="1"/>
  <c r="C285" i="1" s="1"/>
  <c r="E68" i="1"/>
  <c r="G174" i="1"/>
  <c r="F174" i="1"/>
  <c r="E174" i="1"/>
  <c r="G159" i="1"/>
  <c r="F159" i="1"/>
  <c r="E159" i="1"/>
  <c r="G158" i="1"/>
  <c r="F158" i="1"/>
  <c r="E158" i="1"/>
  <c r="G125" i="1"/>
  <c r="F125" i="1"/>
  <c r="G484" i="1"/>
  <c r="F484" i="1"/>
  <c r="E484" i="1"/>
  <c r="E164" i="1" s="1"/>
  <c r="G477" i="1"/>
  <c r="F477" i="1"/>
  <c r="E477" i="1"/>
  <c r="E136" i="1" s="1"/>
  <c r="G818" i="1"/>
  <c r="G817" i="1" s="1"/>
  <c r="G816" i="1" s="1"/>
  <c r="F818" i="1"/>
  <c r="F817" i="1" s="1"/>
  <c r="F816" i="1" s="1"/>
  <c r="E818" i="1"/>
  <c r="E817" i="1" s="1"/>
  <c r="E816" i="1" s="1"/>
  <c r="D818" i="1"/>
  <c r="D817" i="1" s="1"/>
  <c r="D816" i="1" s="1"/>
  <c r="C818" i="1"/>
  <c r="C817" i="1" s="1"/>
  <c r="C816" i="1" s="1"/>
  <c r="G814" i="1"/>
  <c r="G813" i="1" s="1"/>
  <c r="G812" i="1" s="1"/>
  <c r="F814" i="1"/>
  <c r="F813" i="1" s="1"/>
  <c r="F812" i="1" s="1"/>
  <c r="E814" i="1"/>
  <c r="E813" i="1" s="1"/>
  <c r="E812" i="1" s="1"/>
  <c r="D814" i="1"/>
  <c r="D813" i="1" s="1"/>
  <c r="D812" i="1" s="1"/>
  <c r="C814" i="1"/>
  <c r="C813" i="1" s="1"/>
  <c r="C812" i="1" s="1"/>
  <c r="G807" i="1"/>
  <c r="G806" i="1" s="1"/>
  <c r="F807" i="1"/>
  <c r="E807" i="1"/>
  <c r="E806" i="1" s="1"/>
  <c r="E805" i="1" s="1"/>
  <c r="D807" i="1"/>
  <c r="D806" i="1" s="1"/>
  <c r="D805" i="1" s="1"/>
  <c r="C807" i="1"/>
  <c r="C806" i="1" s="1"/>
  <c r="C805" i="1" s="1"/>
  <c r="G805" i="1"/>
  <c r="G803" i="1"/>
  <c r="G802" i="1" s="1"/>
  <c r="G801" i="1" s="1"/>
  <c r="F803" i="1"/>
  <c r="F802" i="1" s="1"/>
  <c r="F801" i="1" s="1"/>
  <c r="E803" i="1"/>
  <c r="E802" i="1" s="1"/>
  <c r="E801" i="1" s="1"/>
  <c r="D803" i="1"/>
  <c r="D802" i="1" s="1"/>
  <c r="D801" i="1" s="1"/>
  <c r="C803" i="1"/>
  <c r="C802" i="1" s="1"/>
  <c r="C801" i="1" s="1"/>
  <c r="G956" i="1"/>
  <c r="G955" i="1" s="1"/>
  <c r="G954" i="1" s="1"/>
  <c r="F956" i="1"/>
  <c r="F955" i="1" s="1"/>
  <c r="F954" i="1" s="1"/>
  <c r="E956" i="1"/>
  <c r="E955" i="1" s="1"/>
  <c r="D956" i="1"/>
  <c r="D955" i="1" s="1"/>
  <c r="D954" i="1" s="1"/>
  <c r="C956" i="1"/>
  <c r="C955" i="1" s="1"/>
  <c r="C954" i="1" s="1"/>
  <c r="G952" i="1"/>
  <c r="G951" i="1" s="1"/>
  <c r="G950" i="1" s="1"/>
  <c r="G949" i="1" s="1"/>
  <c r="G948" i="1" s="1"/>
  <c r="F952" i="1"/>
  <c r="F951" i="1" s="1"/>
  <c r="F950" i="1" s="1"/>
  <c r="E952" i="1"/>
  <c r="E951" i="1" s="1"/>
  <c r="E950" i="1" s="1"/>
  <c r="D952" i="1"/>
  <c r="D951" i="1" s="1"/>
  <c r="D950" i="1" s="1"/>
  <c r="C952" i="1"/>
  <c r="C951" i="1" s="1"/>
  <c r="C950" i="1" s="1"/>
  <c r="C949" i="1" s="1"/>
  <c r="C934" i="1"/>
  <c r="C933" i="1" s="1"/>
  <c r="C932" i="1" s="1"/>
  <c r="D934" i="1"/>
  <c r="D933" i="1" s="1"/>
  <c r="D932" i="1" s="1"/>
  <c r="E934" i="1"/>
  <c r="E933" i="1" s="1"/>
  <c r="E932" i="1" s="1"/>
  <c r="F934" i="1"/>
  <c r="F933" i="1" s="1"/>
  <c r="F932" i="1" s="1"/>
  <c r="G934" i="1"/>
  <c r="G933" i="1" s="1"/>
  <c r="G932" i="1" s="1"/>
  <c r="G1307" i="1"/>
  <c r="G1306" i="1" s="1"/>
  <c r="G1305" i="1" s="1"/>
  <c r="G1304" i="1" s="1"/>
  <c r="G1303" i="1" s="1"/>
  <c r="G1302" i="1" s="1"/>
  <c r="F1307" i="1"/>
  <c r="F1306" i="1" s="1"/>
  <c r="F1305" i="1" s="1"/>
  <c r="F1304" i="1" s="1"/>
  <c r="F1303" i="1" s="1"/>
  <c r="F1302" i="1" s="1"/>
  <c r="E1307" i="1"/>
  <c r="E1306" i="1" s="1"/>
  <c r="E1305" i="1" s="1"/>
  <c r="E1304" i="1" s="1"/>
  <c r="E1303" i="1" s="1"/>
  <c r="E1302" i="1" s="1"/>
  <c r="D1307" i="1"/>
  <c r="D1306" i="1" s="1"/>
  <c r="D1305" i="1" s="1"/>
  <c r="D1304" i="1" s="1"/>
  <c r="D1303" i="1" s="1"/>
  <c r="D1302" i="1" s="1"/>
  <c r="C1307" i="1"/>
  <c r="C1306" i="1" s="1"/>
  <c r="C1305" i="1" s="1"/>
  <c r="C1304" i="1" s="1"/>
  <c r="C1303" i="1" s="1"/>
  <c r="C1302" i="1" s="1"/>
  <c r="C35" i="1"/>
  <c r="F811" i="1" l="1"/>
  <c r="F810" i="1" s="1"/>
  <c r="C811" i="1"/>
  <c r="C810" i="1" s="1"/>
  <c r="F806" i="1"/>
  <c r="F805" i="1" s="1"/>
  <c r="F800" i="1" s="1"/>
  <c r="F799" i="1" s="1"/>
  <c r="D811" i="1"/>
  <c r="D810" i="1" s="1"/>
  <c r="E811" i="1"/>
  <c r="E810" i="1" s="1"/>
  <c r="G811" i="1"/>
  <c r="G810" i="1" s="1"/>
  <c r="G800" i="1"/>
  <c r="G799" i="1" s="1"/>
  <c r="D800" i="1"/>
  <c r="D799" i="1" s="1"/>
  <c r="E800" i="1"/>
  <c r="E799" i="1" s="1"/>
  <c r="C800" i="1"/>
  <c r="C799" i="1" s="1"/>
  <c r="E954" i="1"/>
  <c r="E949" i="1"/>
  <c r="E948" i="1" s="1"/>
  <c r="F949" i="1"/>
  <c r="F948" i="1" s="1"/>
  <c r="D949" i="1"/>
  <c r="D948" i="1" s="1"/>
  <c r="C948" i="1"/>
  <c r="D279" i="1"/>
  <c r="D278" i="1" s="1"/>
  <c r="D277" i="1" s="1"/>
  <c r="G279" i="1"/>
  <c r="G278" i="1" s="1"/>
  <c r="G277" i="1" s="1"/>
  <c r="F279" i="1"/>
  <c r="F278" i="1" s="1"/>
  <c r="F277" i="1" s="1"/>
  <c r="E279" i="1"/>
  <c r="E278" i="1" s="1"/>
  <c r="E277" i="1" s="1"/>
  <c r="C279" i="1"/>
  <c r="C278" i="1" s="1"/>
  <c r="C277" i="1" s="1"/>
  <c r="E274" i="1"/>
  <c r="G272" i="1"/>
  <c r="F272" i="1"/>
  <c r="E272" i="1"/>
  <c r="D272" i="1"/>
  <c r="C272" i="1"/>
  <c r="G216" i="1"/>
  <c r="F216" i="1"/>
  <c r="G35" i="1"/>
  <c r="F35" i="1"/>
  <c r="E35" i="1"/>
  <c r="D35" i="1"/>
  <c r="F432" i="1"/>
  <c r="F123" i="1" s="1"/>
  <c r="G432" i="1"/>
  <c r="G123" i="1" s="1"/>
  <c r="E82" i="1"/>
  <c r="G381" i="1"/>
  <c r="F381" i="1"/>
  <c r="G379" i="1"/>
  <c r="F379" i="1"/>
  <c r="G377" i="1"/>
  <c r="F377" i="1"/>
  <c r="E216" i="1"/>
  <c r="D216" i="1"/>
  <c r="C220" i="1"/>
  <c r="C218" i="1"/>
  <c r="C216" i="1"/>
  <c r="C214" i="1"/>
  <c r="C212" i="1"/>
  <c r="C210" i="1"/>
  <c r="G202" i="1"/>
  <c r="F202" i="1"/>
  <c r="E202" i="1"/>
  <c r="D202" i="1"/>
  <c r="C206" i="1"/>
  <c r="C204" i="1"/>
  <c r="C198" i="1"/>
  <c r="C200" i="1"/>
  <c r="C202" i="1"/>
  <c r="C196" i="1"/>
  <c r="G324" i="1"/>
  <c r="F324" i="1"/>
  <c r="E331" i="1"/>
  <c r="G164" i="1"/>
  <c r="G163" i="1" s="1"/>
  <c r="F164" i="1"/>
  <c r="F163" i="1" s="1"/>
  <c r="E163" i="1"/>
  <c r="E162" i="1" s="1"/>
  <c r="G136" i="1"/>
  <c r="G135" i="1" s="1"/>
  <c r="G134" i="1" s="1"/>
  <c r="F136" i="1"/>
  <c r="F135" i="1" s="1"/>
  <c r="F134" i="1" s="1"/>
  <c r="G1094" i="1"/>
  <c r="F1094" i="1"/>
  <c r="E1094" i="1"/>
  <c r="E341" i="1"/>
  <c r="E329" i="1"/>
  <c r="E379" i="1"/>
  <c r="E67" i="1"/>
  <c r="E506" i="1"/>
  <c r="E483" i="1"/>
  <c r="E480" i="1"/>
  <c r="E468" i="1"/>
  <c r="E456" i="1"/>
  <c r="E448" i="1"/>
  <c r="E442" i="1"/>
  <c r="C91" i="1"/>
  <c r="C59" i="1"/>
  <c r="C58" i="1" s="1"/>
  <c r="E130" i="1" l="1"/>
  <c r="E441" i="1"/>
  <c r="F322" i="1"/>
  <c r="G322" i="1"/>
  <c r="E271" i="1"/>
  <c r="F376" i="1"/>
  <c r="F375" i="1" s="1"/>
  <c r="F374" i="1" s="1"/>
  <c r="C209" i="1"/>
  <c r="G376" i="1"/>
  <c r="G375" i="1" s="1"/>
  <c r="G374" i="1" s="1"/>
  <c r="C195" i="1"/>
  <c r="E328" i="1"/>
  <c r="F162" i="1"/>
  <c r="G162" i="1"/>
  <c r="C125" i="1"/>
  <c r="D174" i="1"/>
  <c r="C174" i="1"/>
  <c r="D634" i="1"/>
  <c r="D633" i="1" s="1"/>
  <c r="D632" i="1" s="1"/>
  <c r="C634" i="1"/>
  <c r="C633" i="1" s="1"/>
  <c r="C632" i="1" s="1"/>
  <c r="D630" i="1"/>
  <c r="D629" i="1" s="1"/>
  <c r="D628" i="1" s="1"/>
  <c r="C630" i="1"/>
  <c r="C629" i="1" s="1"/>
  <c r="C628" i="1" s="1"/>
  <c r="G634" i="1"/>
  <c r="G633" i="1" s="1"/>
  <c r="G632" i="1" s="1"/>
  <c r="F634" i="1"/>
  <c r="F633" i="1" s="1"/>
  <c r="F632" i="1" s="1"/>
  <c r="G630" i="1"/>
  <c r="G629" i="1" s="1"/>
  <c r="G628" i="1" s="1"/>
  <c r="F630" i="1"/>
  <c r="F629" i="1" s="1"/>
  <c r="F628" i="1" s="1"/>
  <c r="E634" i="1"/>
  <c r="E633" i="1" s="1"/>
  <c r="E632" i="1" s="1"/>
  <c r="E630" i="1"/>
  <c r="E629" i="1" s="1"/>
  <c r="E628" i="1" s="1"/>
  <c r="G718" i="1"/>
  <c r="G717" i="1" s="1"/>
  <c r="G716" i="1" s="1"/>
  <c r="F718" i="1"/>
  <c r="F717" i="1" s="1"/>
  <c r="F716" i="1" s="1"/>
  <c r="E718" i="1"/>
  <c r="E717" i="1" s="1"/>
  <c r="E716" i="1" s="1"/>
  <c r="D718" i="1"/>
  <c r="D717" i="1" s="1"/>
  <c r="D716" i="1" s="1"/>
  <c r="C718" i="1"/>
  <c r="C717" i="1" s="1"/>
  <c r="C716" i="1" s="1"/>
  <c r="G714" i="1"/>
  <c r="G713" i="1" s="1"/>
  <c r="G712" i="1" s="1"/>
  <c r="F714" i="1"/>
  <c r="F713" i="1" s="1"/>
  <c r="F712" i="1" s="1"/>
  <c r="E714" i="1"/>
  <c r="E713" i="1" s="1"/>
  <c r="E712" i="1" s="1"/>
  <c r="D714" i="1"/>
  <c r="D713" i="1" s="1"/>
  <c r="D712" i="1" s="1"/>
  <c r="C714" i="1"/>
  <c r="C713" i="1" s="1"/>
  <c r="C712" i="1" s="1"/>
  <c r="G674" i="1"/>
  <c r="G673" i="1" s="1"/>
  <c r="G672" i="1" s="1"/>
  <c r="F674" i="1"/>
  <c r="F673" i="1" s="1"/>
  <c r="F672" i="1" s="1"/>
  <c r="E674" i="1"/>
  <c r="E673" i="1" s="1"/>
  <c r="E672" i="1" s="1"/>
  <c r="D674" i="1"/>
  <c r="D673" i="1" s="1"/>
  <c r="D672" i="1" s="1"/>
  <c r="G670" i="1"/>
  <c r="G669" i="1" s="1"/>
  <c r="G668" i="1" s="1"/>
  <c r="F670" i="1"/>
  <c r="F669" i="1" s="1"/>
  <c r="F668" i="1" s="1"/>
  <c r="E670" i="1"/>
  <c r="E669" i="1" s="1"/>
  <c r="E668" i="1" s="1"/>
  <c r="D670" i="1"/>
  <c r="D669" i="1" s="1"/>
  <c r="D668" i="1" s="1"/>
  <c r="C674" i="1"/>
  <c r="C673" i="1" s="1"/>
  <c r="C672" i="1" s="1"/>
  <c r="G652" i="1"/>
  <c r="G651" i="1" s="1"/>
  <c r="G650" i="1" s="1"/>
  <c r="F652" i="1"/>
  <c r="F651" i="1" s="1"/>
  <c r="F650" i="1" s="1"/>
  <c r="E652" i="1"/>
  <c r="E651" i="1" s="1"/>
  <c r="E650" i="1" s="1"/>
  <c r="D652" i="1"/>
  <c r="D651" i="1" s="1"/>
  <c r="D650" i="1" s="1"/>
  <c r="C652" i="1"/>
  <c r="C651" i="1" s="1"/>
  <c r="C650" i="1" s="1"/>
  <c r="C258" i="1"/>
  <c r="C254" i="1"/>
  <c r="C249" i="1"/>
  <c r="C247" i="1"/>
  <c r="C241" i="1"/>
  <c r="C238" i="1"/>
  <c r="C236" i="1"/>
  <c r="C234" i="1"/>
  <c r="C232" i="1"/>
  <c r="C230" i="1"/>
  <c r="G1098" i="1"/>
  <c r="G1093" i="1" s="1"/>
  <c r="G1092" i="1" s="1"/>
  <c r="G1087" i="1" s="1"/>
  <c r="G1086" i="1" s="1"/>
  <c r="F1098" i="1"/>
  <c r="F1093" i="1" s="1"/>
  <c r="F1092" i="1" s="1"/>
  <c r="F1087" i="1" s="1"/>
  <c r="F1086" i="1" s="1"/>
  <c r="G1090" i="1"/>
  <c r="G1089" i="1" s="1"/>
  <c r="G1088" i="1" s="1"/>
  <c r="F1090" i="1"/>
  <c r="F1089" i="1" s="1"/>
  <c r="F1088" i="1" s="1"/>
  <c r="E1098" i="1"/>
  <c r="E1093" i="1" s="1"/>
  <c r="D1098" i="1"/>
  <c r="C1098" i="1"/>
  <c r="D1094" i="1"/>
  <c r="D1093" i="1" s="1"/>
  <c r="D1092" i="1" s="1"/>
  <c r="D1087" i="1" s="1"/>
  <c r="D1086" i="1" s="1"/>
  <c r="C1094" i="1"/>
  <c r="C1093" i="1" s="1"/>
  <c r="C1092" i="1" s="1"/>
  <c r="C1087" i="1" s="1"/>
  <c r="C1086" i="1" s="1"/>
  <c r="E1090" i="1"/>
  <c r="E1089" i="1" s="1"/>
  <c r="E1088" i="1" s="1"/>
  <c r="D1090" i="1"/>
  <c r="D1089" i="1" s="1"/>
  <c r="D1088" i="1" s="1"/>
  <c r="C1090" i="1"/>
  <c r="C1089" i="1" s="1"/>
  <c r="C1088" i="1" s="1"/>
  <c r="G506" i="1"/>
  <c r="F506" i="1"/>
  <c r="G329" i="1"/>
  <c r="F329" i="1"/>
  <c r="D329" i="1"/>
  <c r="C329" i="1"/>
  <c r="C328" i="1" s="1"/>
  <c r="C229" i="1" l="1"/>
  <c r="G505" i="1"/>
  <c r="G504" i="1" s="1"/>
  <c r="G503" i="1" s="1"/>
  <c r="G502" i="1" s="1"/>
  <c r="F505" i="1"/>
  <c r="F504" i="1" s="1"/>
  <c r="F503" i="1" s="1"/>
  <c r="F502" i="1" s="1"/>
  <c r="C627" i="1"/>
  <c r="C626" i="1" s="1"/>
  <c r="D627" i="1"/>
  <c r="D626" i="1" s="1"/>
  <c r="F627" i="1"/>
  <c r="F626" i="1" s="1"/>
  <c r="G627" i="1"/>
  <c r="G626" i="1" s="1"/>
  <c r="E627" i="1"/>
  <c r="E626" i="1" s="1"/>
  <c r="G711" i="1"/>
  <c r="G710" i="1" s="1"/>
  <c r="E667" i="1"/>
  <c r="E666" i="1" s="1"/>
  <c r="F711" i="1"/>
  <c r="F710" i="1" s="1"/>
  <c r="C711" i="1"/>
  <c r="C710" i="1" s="1"/>
  <c r="D711" i="1"/>
  <c r="D710" i="1" s="1"/>
  <c r="E711" i="1"/>
  <c r="E710" i="1" s="1"/>
  <c r="G667" i="1"/>
  <c r="G666" i="1" s="1"/>
  <c r="D667" i="1"/>
  <c r="D666" i="1" s="1"/>
  <c r="F667" i="1"/>
  <c r="F666" i="1" s="1"/>
  <c r="G421" i="1"/>
  <c r="G420" i="1" s="1"/>
  <c r="G419" i="1" s="1"/>
  <c r="F421" i="1"/>
  <c r="F420" i="1" s="1"/>
  <c r="F419" i="1" s="1"/>
  <c r="E421" i="1"/>
  <c r="E420" i="1" s="1"/>
  <c r="E419" i="1" s="1"/>
  <c r="D421" i="1"/>
  <c r="D420" i="1" s="1"/>
  <c r="D419" i="1" s="1"/>
  <c r="C421" i="1"/>
  <c r="C420" i="1" s="1"/>
  <c r="C419" i="1" s="1"/>
  <c r="G417" i="1"/>
  <c r="G416" i="1" s="1"/>
  <c r="G415" i="1" s="1"/>
  <c r="F417" i="1"/>
  <c r="F416" i="1" s="1"/>
  <c r="F415" i="1" s="1"/>
  <c r="E417" i="1"/>
  <c r="E416" i="1" s="1"/>
  <c r="E415" i="1" s="1"/>
  <c r="D417" i="1"/>
  <c r="D416" i="1" s="1"/>
  <c r="D415" i="1" s="1"/>
  <c r="C417" i="1"/>
  <c r="C416" i="1" s="1"/>
  <c r="C415" i="1" s="1"/>
  <c r="G612" i="1"/>
  <c r="G611" i="1" s="1"/>
  <c r="F612" i="1"/>
  <c r="F611" i="1" s="1"/>
  <c r="F610" i="1" s="1"/>
  <c r="E612" i="1"/>
  <c r="E611" i="1" s="1"/>
  <c r="E610" i="1" s="1"/>
  <c r="D612" i="1"/>
  <c r="D611" i="1" s="1"/>
  <c r="D610" i="1" s="1"/>
  <c r="C612" i="1"/>
  <c r="C611" i="1" s="1"/>
  <c r="C610" i="1" s="1"/>
  <c r="G610" i="1"/>
  <c r="G608" i="1"/>
  <c r="G607" i="1" s="1"/>
  <c r="G606" i="1" s="1"/>
  <c r="F608" i="1"/>
  <c r="F607" i="1" s="1"/>
  <c r="F606" i="1" s="1"/>
  <c r="E608" i="1"/>
  <c r="E607" i="1" s="1"/>
  <c r="E606" i="1" s="1"/>
  <c r="D608" i="1"/>
  <c r="D607" i="1" s="1"/>
  <c r="D606" i="1" s="1"/>
  <c r="C608" i="1"/>
  <c r="C607" i="1" s="1"/>
  <c r="C606" i="1" s="1"/>
  <c r="G599" i="1"/>
  <c r="E707" i="1"/>
  <c r="E706" i="1" s="1"/>
  <c r="E705" i="1" s="1"/>
  <c r="E704" i="1" s="1"/>
  <c r="E703" i="1" s="1"/>
  <c r="G785" i="1"/>
  <c r="G784" i="1" s="1"/>
  <c r="G783" i="1" s="1"/>
  <c r="F785" i="1"/>
  <c r="F784" i="1" s="1"/>
  <c r="F783" i="1" s="1"/>
  <c r="E785" i="1"/>
  <c r="E784" i="1" s="1"/>
  <c r="E783" i="1" s="1"/>
  <c r="D785" i="1"/>
  <c r="D784" i="1" s="1"/>
  <c r="D783" i="1" s="1"/>
  <c r="C785" i="1"/>
  <c r="C784" i="1" s="1"/>
  <c r="C783" i="1" s="1"/>
  <c r="G796" i="1"/>
  <c r="G795" i="1" s="1"/>
  <c r="G794" i="1" s="1"/>
  <c r="F796" i="1"/>
  <c r="F795" i="1" s="1"/>
  <c r="F794" i="1" s="1"/>
  <c r="E796" i="1"/>
  <c r="E795" i="1" s="1"/>
  <c r="E794" i="1" s="1"/>
  <c r="D796" i="1"/>
  <c r="D795" i="1" s="1"/>
  <c r="D794" i="1" s="1"/>
  <c r="C796" i="1"/>
  <c r="C795" i="1" s="1"/>
  <c r="C794" i="1" s="1"/>
  <c r="G829" i="1"/>
  <c r="F829" i="1"/>
  <c r="G827" i="1"/>
  <c r="F827" i="1"/>
  <c r="G839" i="1"/>
  <c r="F839" i="1"/>
  <c r="G837" i="1"/>
  <c r="F837" i="1"/>
  <c r="G855" i="1"/>
  <c r="G854" i="1" s="1"/>
  <c r="G853" i="1" s="1"/>
  <c r="G852" i="1" s="1"/>
  <c r="G851" i="1" s="1"/>
  <c r="G850" i="1" s="1"/>
  <c r="F855" i="1"/>
  <c r="F854" i="1" s="1"/>
  <c r="F853" i="1" s="1"/>
  <c r="F852" i="1" s="1"/>
  <c r="F851" i="1" s="1"/>
  <c r="F850" i="1" s="1"/>
  <c r="G868" i="1"/>
  <c r="F868" i="1"/>
  <c r="G864" i="1"/>
  <c r="F864" i="1"/>
  <c r="G1141" i="1"/>
  <c r="G1140" i="1" s="1"/>
  <c r="G1139" i="1" s="1"/>
  <c r="G1138" i="1" s="1"/>
  <c r="F1141" i="1"/>
  <c r="F1140" i="1" s="1"/>
  <c r="F1139" i="1" s="1"/>
  <c r="F1138" i="1" s="1"/>
  <c r="G1148" i="1"/>
  <c r="G1147" i="1" s="1"/>
  <c r="G1146" i="1" s="1"/>
  <c r="G1145" i="1" s="1"/>
  <c r="G1144" i="1" s="1"/>
  <c r="F1148" i="1"/>
  <c r="F1147" i="1" s="1"/>
  <c r="F1146" i="1" s="1"/>
  <c r="F1145" i="1" s="1"/>
  <c r="F1144" i="1" s="1"/>
  <c r="G1162" i="1"/>
  <c r="G1161" i="1" s="1"/>
  <c r="G1160" i="1" s="1"/>
  <c r="G1159" i="1" s="1"/>
  <c r="G1158" i="1" s="1"/>
  <c r="F1162" i="1"/>
  <c r="F1161" i="1" s="1"/>
  <c r="F1160" i="1" s="1"/>
  <c r="F1159" i="1" s="1"/>
  <c r="F1158" i="1" s="1"/>
  <c r="G1187" i="1"/>
  <c r="G1186" i="1" s="1"/>
  <c r="G1185" i="1" s="1"/>
  <c r="F1187" i="1"/>
  <c r="F1186" i="1" s="1"/>
  <c r="F1185" i="1" s="1"/>
  <c r="G1183" i="1"/>
  <c r="G1182" i="1" s="1"/>
  <c r="G1181" i="1" s="1"/>
  <c r="F1183" i="1"/>
  <c r="F1182" i="1" s="1"/>
  <c r="F1181" i="1" s="1"/>
  <c r="G1194" i="1"/>
  <c r="G1193" i="1" s="1"/>
  <c r="G1192" i="1" s="1"/>
  <c r="G1191" i="1" s="1"/>
  <c r="G1190" i="1" s="1"/>
  <c r="F1194" i="1"/>
  <c r="F1193" i="1" s="1"/>
  <c r="F1192" i="1" s="1"/>
  <c r="F1191" i="1" s="1"/>
  <c r="F1190" i="1" s="1"/>
  <c r="G1201" i="1"/>
  <c r="G1200" i="1" s="1"/>
  <c r="G1199" i="1" s="1"/>
  <c r="G1198" i="1" s="1"/>
  <c r="G1197" i="1" s="1"/>
  <c r="F1201" i="1"/>
  <c r="F1200" i="1" s="1"/>
  <c r="F1199" i="1" s="1"/>
  <c r="F1198" i="1" s="1"/>
  <c r="F1197" i="1" s="1"/>
  <c r="G1228" i="1"/>
  <c r="G1227" i="1" s="1"/>
  <c r="G1226" i="1" s="1"/>
  <c r="F1228" i="1"/>
  <c r="F1227" i="1" s="1"/>
  <c r="F1226" i="1" s="1"/>
  <c r="G1224" i="1"/>
  <c r="G1223" i="1" s="1"/>
  <c r="G1222" i="1" s="1"/>
  <c r="F1224" i="1"/>
  <c r="F1223" i="1" s="1"/>
  <c r="F1222" i="1" s="1"/>
  <c r="G1220" i="1"/>
  <c r="F1220" i="1"/>
  <c r="G1216" i="1"/>
  <c r="G149" i="1" s="1"/>
  <c r="F1216" i="1"/>
  <c r="F149" i="1" s="1"/>
  <c r="G1236" i="1"/>
  <c r="G142" i="1" s="1"/>
  <c r="F1236" i="1"/>
  <c r="F142" i="1" s="1"/>
  <c r="G1255" i="1"/>
  <c r="F1255" i="1"/>
  <c r="G1265" i="1"/>
  <c r="G139" i="1" s="1"/>
  <c r="F1265" i="1"/>
  <c r="F139" i="1" s="1"/>
  <c r="G1273" i="1"/>
  <c r="F1273" i="1"/>
  <c r="G1285" i="1"/>
  <c r="G1284" i="1" s="1"/>
  <c r="G1283" i="1" s="1"/>
  <c r="F1285" i="1"/>
  <c r="F1284" i="1" s="1"/>
  <c r="F1283" i="1" s="1"/>
  <c r="G1281" i="1"/>
  <c r="G1280" i="1" s="1"/>
  <c r="G1279" i="1" s="1"/>
  <c r="F1281" i="1"/>
  <c r="F1280" i="1" s="1"/>
  <c r="G499" i="1"/>
  <c r="F499" i="1"/>
  <c r="G495" i="1"/>
  <c r="G494" i="1" s="1"/>
  <c r="G493" i="1" s="1"/>
  <c r="F495" i="1"/>
  <c r="F494" i="1" s="1"/>
  <c r="F493" i="1" s="1"/>
  <c r="G488" i="1"/>
  <c r="G173" i="1" s="1"/>
  <c r="F488" i="1"/>
  <c r="F173" i="1" s="1"/>
  <c r="G483" i="1"/>
  <c r="F483" i="1"/>
  <c r="E488" i="1"/>
  <c r="E173" i="1" s="1"/>
  <c r="G480" i="1"/>
  <c r="F480" i="1"/>
  <c r="G476" i="1"/>
  <c r="F476" i="1"/>
  <c r="G468" i="1"/>
  <c r="F468" i="1"/>
  <c r="G456" i="1"/>
  <c r="F456" i="1"/>
  <c r="G448" i="1"/>
  <c r="G131" i="1" s="1"/>
  <c r="F448" i="1"/>
  <c r="G442" i="1"/>
  <c r="G130" i="1" s="1"/>
  <c r="F442" i="1"/>
  <c r="F130" i="1" s="1"/>
  <c r="G434" i="1"/>
  <c r="G124" i="1" s="1"/>
  <c r="G122" i="1" s="1"/>
  <c r="F434" i="1"/>
  <c r="F124" i="1" s="1"/>
  <c r="F122" i="1" s="1"/>
  <c r="G341" i="1"/>
  <c r="F341" i="1"/>
  <c r="F133" i="1" s="1"/>
  <c r="G331" i="1"/>
  <c r="F331" i="1"/>
  <c r="E326" i="1"/>
  <c r="D326" i="1"/>
  <c r="C67" i="1"/>
  <c r="C106" i="1"/>
  <c r="C105" i="1" s="1"/>
  <c r="C94" i="1"/>
  <c r="C90" i="1" s="1"/>
  <c r="C82" i="1"/>
  <c r="C81" i="1" s="1"/>
  <c r="C79" i="1"/>
  <c r="C112" i="1"/>
  <c r="C111" i="1" s="1"/>
  <c r="C110" i="1" s="1"/>
  <c r="C130" i="1"/>
  <c r="C123" i="1"/>
  <c r="C136" i="1"/>
  <c r="C135" i="1" s="1"/>
  <c r="C134" i="1" s="1"/>
  <c r="C159" i="1"/>
  <c r="C158" i="1"/>
  <c r="C157" i="1"/>
  <c r="C173" i="1"/>
  <c r="C164" i="1"/>
  <c r="C163" i="1" s="1"/>
  <c r="C162" i="1" s="1"/>
  <c r="C189" i="1"/>
  <c r="C188" i="1" s="1"/>
  <c r="C187" i="1" s="1"/>
  <c r="C182" i="1"/>
  <c r="C1273" i="1"/>
  <c r="C1272" i="1" s="1"/>
  <c r="C1271" i="1" s="1"/>
  <c r="C1270" i="1" s="1"/>
  <c r="C1269" i="1" s="1"/>
  <c r="C1268" i="1" s="1"/>
  <c r="C1265" i="1"/>
  <c r="C1264" i="1" s="1"/>
  <c r="C1263" i="1" s="1"/>
  <c r="C1262" i="1" s="1"/>
  <c r="C1261" i="1" s="1"/>
  <c r="C1260" i="1" s="1"/>
  <c r="C1259" i="1" s="1"/>
  <c r="C1257" i="1"/>
  <c r="C1255" i="1"/>
  <c r="C1254" i="1" s="1"/>
  <c r="C1253" i="1" s="1"/>
  <c r="C1252" i="1" s="1"/>
  <c r="C1251" i="1" s="1"/>
  <c r="C1250" i="1" s="1"/>
  <c r="C1247" i="1"/>
  <c r="C1246" i="1" s="1"/>
  <c r="C1245" i="1" s="1"/>
  <c r="C1243" i="1"/>
  <c r="C1242" i="1" s="1"/>
  <c r="C1241" i="1" s="1"/>
  <c r="C1236" i="1"/>
  <c r="C1235" i="1" s="1"/>
  <c r="C1234" i="1" s="1"/>
  <c r="C1233" i="1" s="1"/>
  <c r="C1232" i="1" s="1"/>
  <c r="C1231" i="1" s="1"/>
  <c r="C1228" i="1"/>
  <c r="C1227" i="1" s="1"/>
  <c r="C1226" i="1" s="1"/>
  <c r="C1224" i="1"/>
  <c r="C1223" i="1" s="1"/>
  <c r="C1222" i="1" s="1"/>
  <c r="C1220" i="1"/>
  <c r="C1216" i="1"/>
  <c r="C1215" i="1" s="1"/>
  <c r="C1214" i="1" s="1"/>
  <c r="C1208" i="1"/>
  <c r="C1207" i="1" s="1"/>
  <c r="C1206" i="1" s="1"/>
  <c r="C1205" i="1" s="1"/>
  <c r="C1204" i="1" s="1"/>
  <c r="C1201" i="1"/>
  <c r="C1200" i="1" s="1"/>
  <c r="C1199" i="1" s="1"/>
  <c r="C1198" i="1" s="1"/>
  <c r="C1197" i="1" s="1"/>
  <c r="C1194" i="1"/>
  <c r="C1193" i="1" s="1"/>
  <c r="C1192" i="1" s="1"/>
  <c r="C1191" i="1" s="1"/>
  <c r="C1190" i="1" s="1"/>
  <c r="C1187" i="1"/>
  <c r="C1186" i="1" s="1"/>
  <c r="C1185" i="1" s="1"/>
  <c r="C147" i="1" s="1"/>
  <c r="C1183" i="1"/>
  <c r="C1182" i="1" s="1"/>
  <c r="C1181" i="1" s="1"/>
  <c r="C1176" i="1"/>
  <c r="C1175" i="1" s="1"/>
  <c r="C1174" i="1" s="1"/>
  <c r="C1173" i="1" s="1"/>
  <c r="C1172" i="1" s="1"/>
  <c r="C1169" i="1"/>
  <c r="C1168" i="1" s="1"/>
  <c r="C1167" i="1" s="1"/>
  <c r="C1166" i="1" s="1"/>
  <c r="C1165" i="1" s="1"/>
  <c r="C1162" i="1"/>
  <c r="C1161" i="1" s="1"/>
  <c r="C1160" i="1" s="1"/>
  <c r="C1159" i="1" s="1"/>
  <c r="C1158" i="1" s="1"/>
  <c r="C1155" i="1"/>
  <c r="C1154" i="1" s="1"/>
  <c r="C1153" i="1" s="1"/>
  <c r="C1152" i="1" s="1"/>
  <c r="C1151" i="1" s="1"/>
  <c r="C1148" i="1"/>
  <c r="C1147" i="1" s="1"/>
  <c r="C1146" i="1" s="1"/>
  <c r="C1145" i="1" s="1"/>
  <c r="C1144" i="1" s="1"/>
  <c r="C1141" i="1"/>
  <c r="C1140" i="1" s="1"/>
  <c r="C1139" i="1" s="1"/>
  <c r="C1138" i="1" s="1"/>
  <c r="C1137" i="1" s="1"/>
  <c r="C1133" i="1"/>
  <c r="C1132" i="1" s="1"/>
  <c r="C1131" i="1" s="1"/>
  <c r="C1130" i="1" s="1"/>
  <c r="C1129" i="1" s="1"/>
  <c r="C1126" i="1"/>
  <c r="C1125" i="1" s="1"/>
  <c r="C1124" i="1" s="1"/>
  <c r="C1123" i="1" s="1"/>
  <c r="C1122" i="1" s="1"/>
  <c r="C1119" i="1"/>
  <c r="C1118" i="1" s="1"/>
  <c r="C1117" i="1" s="1"/>
  <c r="C1116" i="1" s="1"/>
  <c r="C1115" i="1" s="1"/>
  <c r="C1112" i="1"/>
  <c r="C1111" i="1" s="1"/>
  <c r="C1110" i="1" s="1"/>
  <c r="C1109" i="1" s="1"/>
  <c r="C1108" i="1" s="1"/>
  <c r="C1105" i="1"/>
  <c r="C1104" i="1" s="1"/>
  <c r="C1103" i="1" s="1"/>
  <c r="C1102" i="1" s="1"/>
  <c r="C1101" i="1" s="1"/>
  <c r="C1083" i="1"/>
  <c r="C1079" i="1"/>
  <c r="C1078" i="1" s="1"/>
  <c r="C1077" i="1" s="1"/>
  <c r="C1072" i="1" s="1"/>
  <c r="C1071" i="1" s="1"/>
  <c r="C1075" i="1"/>
  <c r="C1074" i="1" s="1"/>
  <c r="C1073" i="1" s="1"/>
  <c r="C1068" i="1"/>
  <c r="C1064" i="1"/>
  <c r="C1057" i="1"/>
  <c r="C1056" i="1" s="1"/>
  <c r="C1055" i="1" s="1"/>
  <c r="C1054" i="1" s="1"/>
  <c r="C1053" i="1" s="1"/>
  <c r="C1050" i="1"/>
  <c r="C1049" i="1" s="1"/>
  <c r="C1048" i="1" s="1"/>
  <c r="C1047" i="1" s="1"/>
  <c r="C1046" i="1" s="1"/>
  <c r="C1042" i="1"/>
  <c r="C1041" i="1" s="1"/>
  <c r="C1040" i="1" s="1"/>
  <c r="C1039" i="1" s="1"/>
  <c r="C1038" i="1" s="1"/>
  <c r="C1037" i="1" s="1"/>
  <c r="C1034" i="1"/>
  <c r="C1033" i="1" s="1"/>
  <c r="C1032" i="1" s="1"/>
  <c r="C1031" i="1" s="1"/>
  <c r="C1030" i="1" s="1"/>
  <c r="C1027" i="1"/>
  <c r="C1026" i="1" s="1"/>
  <c r="C1025" i="1" s="1"/>
  <c r="C1024" i="1" s="1"/>
  <c r="C1023" i="1" s="1"/>
  <c r="C1019" i="1"/>
  <c r="C1018" i="1" s="1"/>
  <c r="C1017" i="1" s="1"/>
  <c r="C1016" i="1" s="1"/>
  <c r="C1015" i="1" s="1"/>
  <c r="C1012" i="1"/>
  <c r="C1011" i="1" s="1"/>
  <c r="C1010" i="1" s="1"/>
  <c r="C1009" i="1" s="1"/>
  <c r="C1008" i="1" s="1"/>
  <c r="C1004" i="1"/>
  <c r="C1003" i="1" s="1"/>
  <c r="C1002" i="1" s="1"/>
  <c r="C1001" i="1" s="1"/>
  <c r="C1000" i="1" s="1"/>
  <c r="C997" i="1"/>
  <c r="C995" i="1"/>
  <c r="C994" i="1" s="1"/>
  <c r="C987" i="1"/>
  <c r="C986" i="1" s="1"/>
  <c r="C985" i="1" s="1"/>
  <c r="C983" i="1"/>
  <c r="C982" i="1" s="1"/>
  <c r="C981" i="1" s="1"/>
  <c r="C975" i="1"/>
  <c r="C974" i="1" s="1"/>
  <c r="C973" i="1" s="1"/>
  <c r="C972" i="1" s="1"/>
  <c r="C971" i="1" s="1"/>
  <c r="G968" i="1"/>
  <c r="G967" i="1" s="1"/>
  <c r="G966" i="1" s="1"/>
  <c r="F968" i="1"/>
  <c r="F967" i="1" s="1"/>
  <c r="F966" i="1" s="1"/>
  <c r="E968" i="1"/>
  <c r="E967" i="1" s="1"/>
  <c r="E966" i="1" s="1"/>
  <c r="G964" i="1"/>
  <c r="G963" i="1" s="1"/>
  <c r="F964" i="1"/>
  <c r="F963" i="1" s="1"/>
  <c r="E964" i="1"/>
  <c r="E963" i="1" s="1"/>
  <c r="C968" i="1"/>
  <c r="C967" i="1" s="1"/>
  <c r="C966" i="1" s="1"/>
  <c r="C964" i="1"/>
  <c r="C963" i="1" s="1"/>
  <c r="D964" i="1"/>
  <c r="D963" i="1" s="1"/>
  <c r="D962" i="1" s="1"/>
  <c r="D961" i="1" s="1"/>
  <c r="C945" i="1"/>
  <c r="C944" i="1" s="1"/>
  <c r="C943" i="1" s="1"/>
  <c r="C941" i="1"/>
  <c r="C940" i="1" s="1"/>
  <c r="C939" i="1" s="1"/>
  <c r="C930" i="1"/>
  <c r="C929" i="1" s="1"/>
  <c r="C928" i="1" s="1"/>
  <c r="C926" i="1"/>
  <c r="C925" i="1" s="1"/>
  <c r="C924" i="1" s="1"/>
  <c r="C1299" i="1"/>
  <c r="C1298" i="1" s="1"/>
  <c r="C1297" i="1" s="1"/>
  <c r="C1296" i="1" s="1"/>
  <c r="C1295" i="1" s="1"/>
  <c r="C1292" i="1"/>
  <c r="C1291" i="1" s="1"/>
  <c r="C1290" i="1" s="1"/>
  <c r="C1289" i="1" s="1"/>
  <c r="C1288" i="1" s="1"/>
  <c r="D1277" i="1"/>
  <c r="C1278" i="1"/>
  <c r="C1277" i="1" s="1"/>
  <c r="C1285" i="1"/>
  <c r="C1284" i="1" s="1"/>
  <c r="C1283" i="1" s="1"/>
  <c r="C1281" i="1"/>
  <c r="C1280" i="1" s="1"/>
  <c r="C1279" i="1" s="1"/>
  <c r="C917" i="1"/>
  <c r="C916" i="1" s="1"/>
  <c r="C915" i="1" s="1"/>
  <c r="C912" i="1"/>
  <c r="C911" i="1" s="1"/>
  <c r="C910" i="1" s="1"/>
  <c r="C904" i="1"/>
  <c r="C903" i="1" s="1"/>
  <c r="C902" i="1" s="1"/>
  <c r="C899" i="1"/>
  <c r="C898" i="1" s="1"/>
  <c r="C897" i="1" s="1"/>
  <c r="C891" i="1"/>
  <c r="C890" i="1" s="1"/>
  <c r="C889" i="1" s="1"/>
  <c r="C888" i="1" s="1"/>
  <c r="C887" i="1" s="1"/>
  <c r="C883" i="1"/>
  <c r="C882" i="1" s="1"/>
  <c r="C881" i="1" s="1"/>
  <c r="C880" i="1" s="1"/>
  <c r="C879" i="1" s="1"/>
  <c r="C876" i="1"/>
  <c r="C875" i="1" s="1"/>
  <c r="C874" i="1" s="1"/>
  <c r="C873" i="1" s="1"/>
  <c r="C872" i="1" s="1"/>
  <c r="C863" i="1"/>
  <c r="C862" i="1" s="1"/>
  <c r="C861" i="1" s="1"/>
  <c r="C860" i="1" s="1"/>
  <c r="C859" i="1" s="1"/>
  <c r="C854" i="1"/>
  <c r="C853" i="1" s="1"/>
  <c r="C852" i="1" s="1"/>
  <c r="C851" i="1" s="1"/>
  <c r="C850" i="1" s="1"/>
  <c r="C847" i="1"/>
  <c r="C846" i="1" s="1"/>
  <c r="C845" i="1" s="1"/>
  <c r="C844" i="1" s="1"/>
  <c r="C843" i="1" s="1"/>
  <c r="C842" i="1" s="1"/>
  <c r="C839" i="1"/>
  <c r="C837" i="1"/>
  <c r="C131" i="1" s="1"/>
  <c r="C829" i="1"/>
  <c r="C792" i="1"/>
  <c r="C791" i="1" s="1"/>
  <c r="C790" i="1" s="1"/>
  <c r="C781" i="1"/>
  <c r="C780" i="1" s="1"/>
  <c r="C779" i="1" s="1"/>
  <c r="C774" i="1"/>
  <c r="C773" i="1" s="1"/>
  <c r="C766" i="1"/>
  <c r="C765" i="1" s="1"/>
  <c r="C764" i="1" s="1"/>
  <c r="C762" i="1"/>
  <c r="C761" i="1" s="1"/>
  <c r="C755" i="1"/>
  <c r="C754" i="1" s="1"/>
  <c r="C753" i="1" s="1"/>
  <c r="C751" i="1"/>
  <c r="C750" i="1" s="1"/>
  <c r="C749" i="1" s="1"/>
  <c r="C744" i="1"/>
  <c r="C743" i="1" s="1"/>
  <c r="C742" i="1" s="1"/>
  <c r="C169" i="1" s="1"/>
  <c r="C740" i="1"/>
  <c r="C739" i="1" s="1"/>
  <c r="C738" i="1" s="1"/>
  <c r="C736" i="1"/>
  <c r="C735" i="1" s="1"/>
  <c r="C734" i="1" s="1"/>
  <c r="C729" i="1"/>
  <c r="C728" i="1" s="1"/>
  <c r="C727" i="1" s="1"/>
  <c r="C725" i="1"/>
  <c r="C724" i="1" s="1"/>
  <c r="C723" i="1" s="1"/>
  <c r="C707" i="1"/>
  <c r="C706" i="1" s="1"/>
  <c r="C705" i="1" s="1"/>
  <c r="C704" i="1" s="1"/>
  <c r="C703" i="1" s="1"/>
  <c r="C700" i="1"/>
  <c r="C699" i="1" s="1"/>
  <c r="C698" i="1" s="1"/>
  <c r="C168" i="1" s="1"/>
  <c r="C696" i="1"/>
  <c r="C695" i="1" s="1"/>
  <c r="C694" i="1" s="1"/>
  <c r="C692" i="1"/>
  <c r="C691" i="1" s="1"/>
  <c r="C690" i="1" s="1"/>
  <c r="C685" i="1"/>
  <c r="C684" i="1" s="1"/>
  <c r="C683" i="1" s="1"/>
  <c r="C681" i="1"/>
  <c r="C680" i="1" s="1"/>
  <c r="C679" i="1" s="1"/>
  <c r="C670" i="1"/>
  <c r="C669" i="1" s="1"/>
  <c r="C668" i="1" s="1"/>
  <c r="C663" i="1"/>
  <c r="C662" i="1" s="1"/>
  <c r="C661" i="1" s="1"/>
  <c r="C659" i="1"/>
  <c r="C658" i="1" s="1"/>
  <c r="C657" i="1" s="1"/>
  <c r="C643" i="1"/>
  <c r="C642" i="1" s="1"/>
  <c r="C641" i="1" s="1"/>
  <c r="C640" i="1" s="1"/>
  <c r="C648" i="1"/>
  <c r="C647" i="1" s="1"/>
  <c r="C646" i="1" s="1"/>
  <c r="C645" i="1" s="1"/>
  <c r="C619" i="1"/>
  <c r="C618" i="1" s="1"/>
  <c r="C617" i="1" s="1"/>
  <c r="C623" i="1"/>
  <c r="C622" i="1" s="1"/>
  <c r="C621" i="1" s="1"/>
  <c r="E597" i="1"/>
  <c r="E596" i="1" s="1"/>
  <c r="E595" i="1" s="1"/>
  <c r="F597" i="1"/>
  <c r="F596" i="1" s="1"/>
  <c r="F595" i="1" s="1"/>
  <c r="G597" i="1"/>
  <c r="G596" i="1" s="1"/>
  <c r="G595" i="1" s="1"/>
  <c r="E601" i="1"/>
  <c r="E600" i="1" s="1"/>
  <c r="E599" i="1" s="1"/>
  <c r="F601" i="1"/>
  <c r="F600" i="1" s="1"/>
  <c r="F599" i="1" s="1"/>
  <c r="G601" i="1"/>
  <c r="G600" i="1" s="1"/>
  <c r="C597" i="1"/>
  <c r="C596" i="1" s="1"/>
  <c r="C595" i="1" s="1"/>
  <c r="C601" i="1"/>
  <c r="C600" i="1" s="1"/>
  <c r="C599" i="1" s="1"/>
  <c r="C590" i="1"/>
  <c r="C589" i="1" s="1"/>
  <c r="C588" i="1" s="1"/>
  <c r="C587" i="1" s="1"/>
  <c r="C586" i="1" s="1"/>
  <c r="C579" i="1"/>
  <c r="C578" i="1" s="1"/>
  <c r="C577" i="1" s="1"/>
  <c r="C583" i="1"/>
  <c r="C582" i="1" s="1"/>
  <c r="C581" i="1" s="1"/>
  <c r="C568" i="1"/>
  <c r="C567" i="1" s="1"/>
  <c r="C566" i="1" s="1"/>
  <c r="C572" i="1"/>
  <c r="C571" i="1" s="1"/>
  <c r="C570" i="1" s="1"/>
  <c r="E568" i="1"/>
  <c r="E567" i="1" s="1"/>
  <c r="E566" i="1" s="1"/>
  <c r="F568" i="1"/>
  <c r="F567" i="1" s="1"/>
  <c r="F566" i="1" s="1"/>
  <c r="G568" i="1"/>
  <c r="G567" i="1" s="1"/>
  <c r="G566" i="1" s="1"/>
  <c r="E572" i="1"/>
  <c r="E571" i="1" s="1"/>
  <c r="E570" i="1" s="1"/>
  <c r="F572" i="1"/>
  <c r="F571" i="1" s="1"/>
  <c r="F570" i="1" s="1"/>
  <c r="G572" i="1"/>
  <c r="G571" i="1" s="1"/>
  <c r="G570" i="1" s="1"/>
  <c r="C557" i="1"/>
  <c r="C556" i="1" s="1"/>
  <c r="C555" i="1" s="1"/>
  <c r="C561" i="1"/>
  <c r="C560" i="1" s="1"/>
  <c r="C559" i="1" s="1"/>
  <c r="E557" i="1"/>
  <c r="E556" i="1" s="1"/>
  <c r="E555" i="1" s="1"/>
  <c r="F557" i="1"/>
  <c r="F556" i="1" s="1"/>
  <c r="F555" i="1" s="1"/>
  <c r="G557" i="1"/>
  <c r="G556" i="1" s="1"/>
  <c r="G555" i="1" s="1"/>
  <c r="E561" i="1"/>
  <c r="E560" i="1" s="1"/>
  <c r="E559" i="1" s="1"/>
  <c r="F561" i="1"/>
  <c r="F560" i="1" s="1"/>
  <c r="F559" i="1" s="1"/>
  <c r="G561" i="1"/>
  <c r="G560" i="1" s="1"/>
  <c r="G559" i="1" s="1"/>
  <c r="C535" i="1"/>
  <c r="C534" i="1" s="1"/>
  <c r="C533" i="1" s="1"/>
  <c r="C532" i="1" s="1"/>
  <c r="C540" i="1"/>
  <c r="C539" i="1" s="1"/>
  <c r="C538" i="1" s="1"/>
  <c r="C523" i="1"/>
  <c r="C522" i="1" s="1"/>
  <c r="C521" i="1" s="1"/>
  <c r="C527" i="1"/>
  <c r="C526" i="1" s="1"/>
  <c r="C525" i="1" s="1"/>
  <c r="E523" i="1"/>
  <c r="E522" i="1" s="1"/>
  <c r="E521" i="1" s="1"/>
  <c r="F523" i="1"/>
  <c r="F522" i="1" s="1"/>
  <c r="F521" i="1" s="1"/>
  <c r="G523" i="1"/>
  <c r="G522" i="1" s="1"/>
  <c r="G521" i="1" s="1"/>
  <c r="E527" i="1"/>
  <c r="F527" i="1"/>
  <c r="G527" i="1"/>
  <c r="C546" i="1"/>
  <c r="C545" i="1" s="1"/>
  <c r="C544" i="1" s="1"/>
  <c r="C550" i="1"/>
  <c r="C549" i="1" s="1"/>
  <c r="C548" i="1" s="1"/>
  <c r="C516" i="1"/>
  <c r="C515" i="1" s="1"/>
  <c r="C514" i="1" s="1"/>
  <c r="C513" i="1" s="1"/>
  <c r="C512" i="1" s="1"/>
  <c r="C431" i="1"/>
  <c r="C506" i="1"/>
  <c r="C505" i="1" s="1"/>
  <c r="C504" i="1" s="1"/>
  <c r="C503" i="1" s="1"/>
  <c r="C502" i="1" s="1"/>
  <c r="C495" i="1"/>
  <c r="C494" i="1" s="1"/>
  <c r="C493" i="1" s="1"/>
  <c r="C499" i="1"/>
  <c r="C483" i="1"/>
  <c r="C486" i="1"/>
  <c r="C476" i="1"/>
  <c r="C441" i="1"/>
  <c r="C406" i="1"/>
  <c r="C405" i="1" s="1"/>
  <c r="C404" i="1" s="1"/>
  <c r="C410" i="1"/>
  <c r="C409" i="1" s="1"/>
  <c r="C408" i="1" s="1"/>
  <c r="C398" i="1"/>
  <c r="C397" i="1" s="1"/>
  <c r="C396" i="1" s="1"/>
  <c r="C395" i="1" s="1"/>
  <c r="C394" i="1" s="1"/>
  <c r="C391" i="1"/>
  <c r="C390" i="1" s="1"/>
  <c r="C389" i="1" s="1"/>
  <c r="C388" i="1" s="1"/>
  <c r="C387" i="1" s="1"/>
  <c r="C381" i="1"/>
  <c r="C376" i="1" s="1"/>
  <c r="C375" i="1" s="1"/>
  <c r="C374" i="1" s="1"/>
  <c r="C373" i="1" s="1"/>
  <c r="C372" i="1" s="1"/>
  <c r="C369" i="1"/>
  <c r="C368" i="1" s="1"/>
  <c r="C367" i="1" s="1"/>
  <c r="C366" i="1" s="1"/>
  <c r="C365" i="1" s="1"/>
  <c r="D355" i="1"/>
  <c r="D354" i="1" s="1"/>
  <c r="E355" i="1"/>
  <c r="E354" i="1" s="1"/>
  <c r="F355" i="1"/>
  <c r="F354" i="1" s="1"/>
  <c r="G355" i="1"/>
  <c r="G354" i="1" s="1"/>
  <c r="C355" i="1"/>
  <c r="C354" i="1" s="1"/>
  <c r="C358" i="1"/>
  <c r="C357" i="1" s="1"/>
  <c r="C320" i="1" s="1"/>
  <c r="C324" i="1"/>
  <c r="C322" i="1" s="1"/>
  <c r="C351" i="1"/>
  <c r="E349" i="1"/>
  <c r="F349" i="1"/>
  <c r="G349" i="1"/>
  <c r="C349" i="1"/>
  <c r="G1299" i="1"/>
  <c r="G145" i="1" s="1"/>
  <c r="G1292" i="1"/>
  <c r="G1291" i="1" s="1"/>
  <c r="G1290" i="1" s="1"/>
  <c r="G1289" i="1" s="1"/>
  <c r="G1288" i="1" s="1"/>
  <c r="G1247" i="1"/>
  <c r="G1246" i="1" s="1"/>
  <c r="G1245" i="1" s="1"/>
  <c r="G1243" i="1"/>
  <c r="G1242" i="1" s="1"/>
  <c r="G1241" i="1" s="1"/>
  <c r="G1208" i="1"/>
  <c r="G1207" i="1" s="1"/>
  <c r="G1206" i="1" s="1"/>
  <c r="G1205" i="1" s="1"/>
  <c r="G1204" i="1" s="1"/>
  <c r="G1176" i="1"/>
  <c r="G1175" i="1" s="1"/>
  <c r="G1174" i="1" s="1"/>
  <c r="G1173" i="1" s="1"/>
  <c r="G1172" i="1" s="1"/>
  <c r="G1169" i="1"/>
  <c r="G1168" i="1" s="1"/>
  <c r="G1167" i="1" s="1"/>
  <c r="G1166" i="1" s="1"/>
  <c r="G1165" i="1" s="1"/>
  <c r="G1155" i="1"/>
  <c r="G1154" i="1" s="1"/>
  <c r="G1153" i="1" s="1"/>
  <c r="G1152" i="1" s="1"/>
  <c r="G1151" i="1" s="1"/>
  <c r="G1133" i="1"/>
  <c r="G1132" i="1" s="1"/>
  <c r="G1131" i="1" s="1"/>
  <c r="G1130" i="1" s="1"/>
  <c r="G1129" i="1" s="1"/>
  <c r="G1126" i="1"/>
  <c r="G1125" i="1" s="1"/>
  <c r="G1124" i="1" s="1"/>
  <c r="G1123" i="1" s="1"/>
  <c r="G1122" i="1" s="1"/>
  <c r="G1119" i="1"/>
  <c r="G1118" i="1" s="1"/>
  <c r="G1117" i="1" s="1"/>
  <c r="G1116" i="1" s="1"/>
  <c r="G1115" i="1" s="1"/>
  <c r="G1112" i="1"/>
  <c r="G1111" i="1" s="1"/>
  <c r="G1110" i="1" s="1"/>
  <c r="G1109" i="1" s="1"/>
  <c r="G1105" i="1"/>
  <c r="G146" i="1" s="1"/>
  <c r="G1083" i="1"/>
  <c r="G1079" i="1"/>
  <c r="G1078" i="1" s="1"/>
  <c r="G1077" i="1" s="1"/>
  <c r="G1072" i="1" s="1"/>
  <c r="G1071" i="1" s="1"/>
  <c r="G1075" i="1"/>
  <c r="G1074" i="1" s="1"/>
  <c r="G1073" i="1" s="1"/>
  <c r="G1068" i="1"/>
  <c r="G1064" i="1"/>
  <c r="G1057" i="1"/>
  <c r="G1050" i="1"/>
  <c r="G1049" i="1" s="1"/>
  <c r="G1048" i="1" s="1"/>
  <c r="G1047" i="1" s="1"/>
  <c r="G1042" i="1"/>
  <c r="G1041" i="1" s="1"/>
  <c r="G1040" i="1" s="1"/>
  <c r="G1039" i="1" s="1"/>
  <c r="G252" i="1" s="1"/>
  <c r="G1034" i="1"/>
  <c r="G1033" i="1" s="1"/>
  <c r="G1032" i="1" s="1"/>
  <c r="G1031" i="1" s="1"/>
  <c r="G1027" i="1"/>
  <c r="G1026" i="1" s="1"/>
  <c r="G1025" i="1" s="1"/>
  <c r="G1024" i="1" s="1"/>
  <c r="G251" i="1" s="1"/>
  <c r="G1019" i="1"/>
  <c r="G1018" i="1" s="1"/>
  <c r="G1017" i="1" s="1"/>
  <c r="G1016" i="1" s="1"/>
  <c r="G1015" i="1" s="1"/>
  <c r="G1012" i="1"/>
  <c r="G1011" i="1" s="1"/>
  <c r="G1010" i="1" s="1"/>
  <c r="G1009" i="1" s="1"/>
  <c r="G1004" i="1"/>
  <c r="G1003" i="1" s="1"/>
  <c r="G1002" i="1" s="1"/>
  <c r="G1001" i="1" s="1"/>
  <c r="G1000" i="1" s="1"/>
  <c r="G997" i="1"/>
  <c r="G995" i="1"/>
  <c r="G994" i="1" s="1"/>
  <c r="G987" i="1"/>
  <c r="G986" i="1" s="1"/>
  <c r="G985" i="1" s="1"/>
  <c r="G983" i="1"/>
  <c r="G982" i="1" s="1"/>
  <c r="G981" i="1" s="1"/>
  <c r="G975" i="1"/>
  <c r="G974" i="1" s="1"/>
  <c r="G973" i="1" s="1"/>
  <c r="G972" i="1" s="1"/>
  <c r="G945" i="1"/>
  <c r="G944" i="1" s="1"/>
  <c r="G943" i="1" s="1"/>
  <c r="G941" i="1"/>
  <c r="G940" i="1" s="1"/>
  <c r="G939" i="1" s="1"/>
  <c r="G930" i="1"/>
  <c r="G926" i="1"/>
  <c r="G925" i="1" s="1"/>
  <c r="G924" i="1" s="1"/>
  <c r="G917" i="1"/>
  <c r="G916" i="1" s="1"/>
  <c r="G915" i="1" s="1"/>
  <c r="G912" i="1"/>
  <c r="G904" i="1"/>
  <c r="G903" i="1" s="1"/>
  <c r="G902" i="1" s="1"/>
  <c r="G899" i="1"/>
  <c r="G898" i="1" s="1"/>
  <c r="G897" i="1" s="1"/>
  <c r="G891" i="1"/>
  <c r="G890" i="1" s="1"/>
  <c r="G889" i="1" s="1"/>
  <c r="G888" i="1" s="1"/>
  <c r="G887" i="1" s="1"/>
  <c r="G883" i="1"/>
  <c r="G882" i="1" s="1"/>
  <c r="G881" i="1" s="1"/>
  <c r="G880" i="1" s="1"/>
  <c r="G876" i="1"/>
  <c r="G875" i="1" s="1"/>
  <c r="G874" i="1" s="1"/>
  <c r="G873" i="1" s="1"/>
  <c r="G872" i="1" s="1"/>
  <c r="G847" i="1"/>
  <c r="G846" i="1" s="1"/>
  <c r="G845" i="1" s="1"/>
  <c r="G844" i="1" s="1"/>
  <c r="G843" i="1" s="1"/>
  <c r="G842" i="1" s="1"/>
  <c r="G792" i="1"/>
  <c r="G791" i="1" s="1"/>
  <c r="G790" i="1" s="1"/>
  <c r="G781" i="1"/>
  <c r="G780" i="1" s="1"/>
  <c r="G779" i="1" s="1"/>
  <c r="G774" i="1"/>
  <c r="G773" i="1" s="1"/>
  <c r="G766" i="1"/>
  <c r="G765" i="1" s="1"/>
  <c r="G764" i="1" s="1"/>
  <c r="G762" i="1"/>
  <c r="G761" i="1" s="1"/>
  <c r="G755" i="1"/>
  <c r="G754" i="1" s="1"/>
  <c r="G753" i="1" s="1"/>
  <c r="G751" i="1"/>
  <c r="G750" i="1" s="1"/>
  <c r="G749" i="1" s="1"/>
  <c r="G744" i="1"/>
  <c r="G743" i="1" s="1"/>
  <c r="G742" i="1" s="1"/>
  <c r="G740" i="1"/>
  <c r="G739" i="1" s="1"/>
  <c r="G738" i="1" s="1"/>
  <c r="G736" i="1"/>
  <c r="G735" i="1" s="1"/>
  <c r="G734" i="1" s="1"/>
  <c r="G729" i="1"/>
  <c r="G728" i="1" s="1"/>
  <c r="G727" i="1" s="1"/>
  <c r="G725" i="1"/>
  <c r="G724" i="1" s="1"/>
  <c r="G723" i="1" s="1"/>
  <c r="G707" i="1"/>
  <c r="G706" i="1" s="1"/>
  <c r="G705" i="1" s="1"/>
  <c r="G704" i="1" s="1"/>
  <c r="G703" i="1" s="1"/>
  <c r="G700" i="1"/>
  <c r="G699" i="1" s="1"/>
  <c r="G698" i="1" s="1"/>
  <c r="G168" i="1" s="1"/>
  <c r="G696" i="1"/>
  <c r="G695" i="1" s="1"/>
  <c r="G694" i="1" s="1"/>
  <c r="G692" i="1"/>
  <c r="G691" i="1" s="1"/>
  <c r="G690" i="1" s="1"/>
  <c r="G685" i="1"/>
  <c r="G684" i="1" s="1"/>
  <c r="G683" i="1" s="1"/>
  <c r="G681" i="1"/>
  <c r="G680" i="1" s="1"/>
  <c r="G679" i="1" s="1"/>
  <c r="G663" i="1"/>
  <c r="G662" i="1" s="1"/>
  <c r="G661" i="1" s="1"/>
  <c r="G659" i="1"/>
  <c r="G658" i="1" s="1"/>
  <c r="G657" i="1" s="1"/>
  <c r="G648" i="1"/>
  <c r="G647" i="1" s="1"/>
  <c r="G646" i="1" s="1"/>
  <c r="G645" i="1" s="1"/>
  <c r="G643" i="1"/>
  <c r="G642" i="1" s="1"/>
  <c r="G641" i="1" s="1"/>
  <c r="G640" i="1" s="1"/>
  <c r="G623" i="1"/>
  <c r="G622" i="1" s="1"/>
  <c r="G621" i="1" s="1"/>
  <c r="G619" i="1"/>
  <c r="G618" i="1" s="1"/>
  <c r="G617" i="1" s="1"/>
  <c r="G590" i="1"/>
  <c r="G589" i="1" s="1"/>
  <c r="G588" i="1" s="1"/>
  <c r="G587" i="1" s="1"/>
  <c r="G586" i="1" s="1"/>
  <c r="G583" i="1"/>
  <c r="G582" i="1" s="1"/>
  <c r="G581" i="1" s="1"/>
  <c r="G579" i="1"/>
  <c r="G578" i="1" s="1"/>
  <c r="G577" i="1" s="1"/>
  <c r="G550" i="1"/>
  <c r="G549" i="1" s="1"/>
  <c r="G548" i="1" s="1"/>
  <c r="G546" i="1"/>
  <c r="G545" i="1" s="1"/>
  <c r="G544" i="1" s="1"/>
  <c r="G540" i="1"/>
  <c r="G539" i="1" s="1"/>
  <c r="G538" i="1" s="1"/>
  <c r="G185" i="1" s="1"/>
  <c r="G184" i="1" s="1"/>
  <c r="G535" i="1"/>
  <c r="G516" i="1"/>
  <c r="G515" i="1" s="1"/>
  <c r="G514" i="1" s="1"/>
  <c r="G513" i="1" s="1"/>
  <c r="G410" i="1"/>
  <c r="G128" i="1" s="1"/>
  <c r="G406" i="1"/>
  <c r="G405" i="1" s="1"/>
  <c r="G404" i="1" s="1"/>
  <c r="G398" i="1"/>
  <c r="G397" i="1" s="1"/>
  <c r="G396" i="1" s="1"/>
  <c r="G395" i="1" s="1"/>
  <c r="G394" i="1" s="1"/>
  <c r="G391" i="1"/>
  <c r="G390" i="1" s="1"/>
  <c r="G389" i="1" s="1"/>
  <c r="G388" i="1" s="1"/>
  <c r="G387" i="1" s="1"/>
  <c r="G384" i="1"/>
  <c r="G383" i="1" s="1"/>
  <c r="G373" i="1" s="1"/>
  <c r="G372" i="1" s="1"/>
  <c r="G369" i="1"/>
  <c r="G368" i="1" s="1"/>
  <c r="G367" i="1" s="1"/>
  <c r="G366" i="1" s="1"/>
  <c r="G365" i="1" s="1"/>
  <c r="G359" i="1"/>
  <c r="G352" i="1"/>
  <c r="G351" i="1" s="1"/>
  <c r="G190" i="1"/>
  <c r="G189" i="1" s="1"/>
  <c r="G188" i="1" s="1"/>
  <c r="G182" i="1"/>
  <c r="G112" i="1"/>
  <c r="G111" i="1" s="1"/>
  <c r="G106" i="1"/>
  <c r="G105" i="1" s="1"/>
  <c r="G103" i="1"/>
  <c r="G94" i="1" s="1"/>
  <c r="G90" i="1" s="1"/>
  <c r="G82" i="1"/>
  <c r="G81" i="1" s="1"/>
  <c r="G79" i="1"/>
  <c r="G67" i="1"/>
  <c r="G66" i="1" s="1"/>
  <c r="G201" i="1" s="1"/>
  <c r="G200" i="1" s="1"/>
  <c r="G59" i="1"/>
  <c r="G58" i="1" s="1"/>
  <c r="F1299" i="1"/>
  <c r="F145" i="1" s="1"/>
  <c r="F1292" i="1"/>
  <c r="F1291" i="1" s="1"/>
  <c r="F1290" i="1" s="1"/>
  <c r="F1289" i="1" s="1"/>
  <c r="F1288" i="1" s="1"/>
  <c r="F1247" i="1"/>
  <c r="F1246" i="1" s="1"/>
  <c r="F1245" i="1" s="1"/>
  <c r="F1243" i="1"/>
  <c r="F1242" i="1" s="1"/>
  <c r="F1241" i="1" s="1"/>
  <c r="F1208" i="1"/>
  <c r="F1207" i="1" s="1"/>
  <c r="F1206" i="1" s="1"/>
  <c r="F1205" i="1" s="1"/>
  <c r="F1204" i="1" s="1"/>
  <c r="F1176" i="1"/>
  <c r="F1175" i="1" s="1"/>
  <c r="F1174" i="1" s="1"/>
  <c r="F1173" i="1" s="1"/>
  <c r="F1172" i="1" s="1"/>
  <c r="F1169" i="1"/>
  <c r="F1168" i="1" s="1"/>
  <c r="F1167" i="1" s="1"/>
  <c r="F1166" i="1" s="1"/>
  <c r="F1165" i="1" s="1"/>
  <c r="F1155" i="1"/>
  <c r="F1154" i="1" s="1"/>
  <c r="F1153" i="1" s="1"/>
  <c r="F1152" i="1" s="1"/>
  <c r="F1151" i="1" s="1"/>
  <c r="F1133" i="1"/>
  <c r="F1132" i="1" s="1"/>
  <c r="F1131" i="1" s="1"/>
  <c r="F1130" i="1" s="1"/>
  <c r="F1129" i="1" s="1"/>
  <c r="F1126" i="1"/>
  <c r="F1125" i="1" s="1"/>
  <c r="F1124" i="1" s="1"/>
  <c r="F1123" i="1" s="1"/>
  <c r="F1122" i="1" s="1"/>
  <c r="F1119" i="1"/>
  <c r="F1118" i="1" s="1"/>
  <c r="F1117" i="1" s="1"/>
  <c r="F1116" i="1" s="1"/>
  <c r="F1115" i="1" s="1"/>
  <c r="F1112" i="1"/>
  <c r="F1111" i="1" s="1"/>
  <c r="F1110" i="1" s="1"/>
  <c r="F1109" i="1" s="1"/>
  <c r="F1105" i="1"/>
  <c r="F146" i="1" s="1"/>
  <c r="F1083" i="1"/>
  <c r="F1079" i="1"/>
  <c r="F1078" i="1" s="1"/>
  <c r="F1077" i="1" s="1"/>
  <c r="F1072" i="1" s="1"/>
  <c r="F1071" i="1" s="1"/>
  <c r="F1075" i="1"/>
  <c r="F1074" i="1" s="1"/>
  <c r="F1073" i="1" s="1"/>
  <c r="F1068" i="1"/>
  <c r="F1064" i="1"/>
  <c r="F1057" i="1"/>
  <c r="F1050" i="1"/>
  <c r="F1049" i="1" s="1"/>
  <c r="F1048" i="1" s="1"/>
  <c r="F1047" i="1" s="1"/>
  <c r="F1042" i="1"/>
  <c r="F1041" i="1" s="1"/>
  <c r="F1040" i="1" s="1"/>
  <c r="F1039" i="1" s="1"/>
  <c r="F252" i="1" s="1"/>
  <c r="F1034" i="1"/>
  <c r="F1033" i="1" s="1"/>
  <c r="F1032" i="1" s="1"/>
  <c r="F1031" i="1" s="1"/>
  <c r="F1027" i="1"/>
  <c r="F1026" i="1" s="1"/>
  <c r="F1025" i="1" s="1"/>
  <c r="F1024" i="1" s="1"/>
  <c r="F251" i="1" s="1"/>
  <c r="F1019" i="1"/>
  <c r="F1018" i="1" s="1"/>
  <c r="F1017" i="1" s="1"/>
  <c r="F1016" i="1" s="1"/>
  <c r="F1015" i="1" s="1"/>
  <c r="F1012" i="1"/>
  <c r="F1011" i="1" s="1"/>
  <c r="F1010" i="1" s="1"/>
  <c r="F1009" i="1" s="1"/>
  <c r="F1004" i="1"/>
  <c r="F1003" i="1" s="1"/>
  <c r="F1002" i="1" s="1"/>
  <c r="F1001" i="1" s="1"/>
  <c r="F1000" i="1" s="1"/>
  <c r="F997" i="1"/>
  <c r="F995" i="1"/>
  <c r="F994" i="1" s="1"/>
  <c r="F987" i="1"/>
  <c r="F986" i="1" s="1"/>
  <c r="F985" i="1" s="1"/>
  <c r="F983" i="1"/>
  <c r="F982" i="1" s="1"/>
  <c r="F981" i="1" s="1"/>
  <c r="F975" i="1"/>
  <c r="F974" i="1" s="1"/>
  <c r="F973" i="1" s="1"/>
  <c r="F972" i="1" s="1"/>
  <c r="F945" i="1"/>
  <c r="F944" i="1" s="1"/>
  <c r="F943" i="1" s="1"/>
  <c r="F941" i="1"/>
  <c r="F940" i="1" s="1"/>
  <c r="F939" i="1" s="1"/>
  <c r="F930" i="1"/>
  <c r="F926" i="1"/>
  <c r="F925" i="1" s="1"/>
  <c r="F924" i="1" s="1"/>
  <c r="F917" i="1"/>
  <c r="F916" i="1" s="1"/>
  <c r="F915" i="1" s="1"/>
  <c r="F912" i="1"/>
  <c r="F911" i="1" s="1"/>
  <c r="F910" i="1" s="1"/>
  <c r="F904" i="1"/>
  <c r="F903" i="1" s="1"/>
  <c r="F902" i="1" s="1"/>
  <c r="F899" i="1"/>
  <c r="F898" i="1" s="1"/>
  <c r="F897" i="1" s="1"/>
  <c r="F891" i="1"/>
  <c r="F890" i="1" s="1"/>
  <c r="F889" i="1" s="1"/>
  <c r="F888" i="1" s="1"/>
  <c r="F887" i="1" s="1"/>
  <c r="F883" i="1"/>
  <c r="F882" i="1" s="1"/>
  <c r="F881" i="1" s="1"/>
  <c r="F880" i="1" s="1"/>
  <c r="F876" i="1"/>
  <c r="F875" i="1" s="1"/>
  <c r="F874" i="1" s="1"/>
  <c r="F873" i="1" s="1"/>
  <c r="F872" i="1" s="1"/>
  <c r="F847" i="1"/>
  <c r="F846" i="1" s="1"/>
  <c r="F845" i="1" s="1"/>
  <c r="F844" i="1" s="1"/>
  <c r="F843" i="1" s="1"/>
  <c r="F842" i="1" s="1"/>
  <c r="F792" i="1"/>
  <c r="F791" i="1" s="1"/>
  <c r="F790" i="1" s="1"/>
  <c r="F781" i="1"/>
  <c r="F780" i="1" s="1"/>
  <c r="F779" i="1" s="1"/>
  <c r="F774" i="1"/>
  <c r="F773" i="1" s="1"/>
  <c r="F766" i="1"/>
  <c r="F765" i="1" s="1"/>
  <c r="F764" i="1" s="1"/>
  <c r="F762" i="1"/>
  <c r="F761" i="1" s="1"/>
  <c r="F755" i="1"/>
  <c r="F754" i="1" s="1"/>
  <c r="F753" i="1" s="1"/>
  <c r="F751" i="1"/>
  <c r="F750" i="1" s="1"/>
  <c r="F749" i="1" s="1"/>
  <c r="F744" i="1"/>
  <c r="F743" i="1" s="1"/>
  <c r="F742" i="1" s="1"/>
  <c r="F740" i="1"/>
  <c r="F739" i="1" s="1"/>
  <c r="F738" i="1" s="1"/>
  <c r="F736" i="1"/>
  <c r="F735" i="1" s="1"/>
  <c r="F734" i="1" s="1"/>
  <c r="F729" i="1"/>
  <c r="F728" i="1" s="1"/>
  <c r="F727" i="1" s="1"/>
  <c r="F725" i="1"/>
  <c r="F724" i="1" s="1"/>
  <c r="F723" i="1" s="1"/>
  <c r="F707" i="1"/>
  <c r="F706" i="1" s="1"/>
  <c r="F705" i="1" s="1"/>
  <c r="F704" i="1" s="1"/>
  <c r="F703" i="1" s="1"/>
  <c r="F700" i="1"/>
  <c r="F699" i="1" s="1"/>
  <c r="F698" i="1" s="1"/>
  <c r="F168" i="1" s="1"/>
  <c r="F696" i="1"/>
  <c r="F695" i="1" s="1"/>
  <c r="F694" i="1" s="1"/>
  <c r="F692" i="1"/>
  <c r="F691" i="1" s="1"/>
  <c r="F690" i="1" s="1"/>
  <c r="F685" i="1"/>
  <c r="F684" i="1" s="1"/>
  <c r="F683" i="1" s="1"/>
  <c r="F681" i="1"/>
  <c r="F680" i="1" s="1"/>
  <c r="F679" i="1" s="1"/>
  <c r="F663" i="1"/>
  <c r="F662" i="1" s="1"/>
  <c r="F661" i="1" s="1"/>
  <c r="F659" i="1"/>
  <c r="F658" i="1" s="1"/>
  <c r="F657" i="1" s="1"/>
  <c r="F648" i="1"/>
  <c r="F647" i="1" s="1"/>
  <c r="F646" i="1" s="1"/>
  <c r="F645" i="1" s="1"/>
  <c r="F643" i="1"/>
  <c r="F642" i="1" s="1"/>
  <c r="F641" i="1" s="1"/>
  <c r="F640" i="1" s="1"/>
  <c r="F623" i="1"/>
  <c r="F622" i="1" s="1"/>
  <c r="F621" i="1" s="1"/>
  <c r="F619" i="1"/>
  <c r="F618" i="1" s="1"/>
  <c r="F617" i="1" s="1"/>
  <c r="F590" i="1"/>
  <c r="F589" i="1" s="1"/>
  <c r="F588" i="1" s="1"/>
  <c r="F587" i="1" s="1"/>
  <c r="F586" i="1" s="1"/>
  <c r="F583" i="1"/>
  <c r="F582" i="1" s="1"/>
  <c r="F581" i="1" s="1"/>
  <c r="F579" i="1"/>
  <c r="F578" i="1" s="1"/>
  <c r="F577" i="1" s="1"/>
  <c r="F550" i="1"/>
  <c r="F549" i="1" s="1"/>
  <c r="F548" i="1" s="1"/>
  <c r="F546" i="1"/>
  <c r="F545" i="1" s="1"/>
  <c r="F544" i="1" s="1"/>
  <c r="F540" i="1"/>
  <c r="F539" i="1" s="1"/>
  <c r="F538" i="1" s="1"/>
  <c r="F535" i="1"/>
  <c r="F516" i="1"/>
  <c r="F515" i="1" s="1"/>
  <c r="F514" i="1" s="1"/>
  <c r="F513" i="1" s="1"/>
  <c r="F410" i="1"/>
  <c r="F406" i="1"/>
  <c r="F405" i="1" s="1"/>
  <c r="F404" i="1" s="1"/>
  <c r="F398" i="1"/>
  <c r="F397" i="1" s="1"/>
  <c r="F396" i="1" s="1"/>
  <c r="F395" i="1" s="1"/>
  <c r="F394" i="1" s="1"/>
  <c r="F391" i="1"/>
  <c r="F390" i="1" s="1"/>
  <c r="F389" i="1" s="1"/>
  <c r="F388" i="1" s="1"/>
  <c r="F387" i="1" s="1"/>
  <c r="F384" i="1"/>
  <c r="F383" i="1" s="1"/>
  <c r="F373" i="1" s="1"/>
  <c r="F369" i="1"/>
  <c r="F368" i="1" s="1"/>
  <c r="F367" i="1" s="1"/>
  <c r="F366" i="1" s="1"/>
  <c r="F365" i="1" s="1"/>
  <c r="F359" i="1"/>
  <c r="F352" i="1"/>
  <c r="F351" i="1" s="1"/>
  <c r="F190" i="1"/>
  <c r="F189" i="1" s="1"/>
  <c r="F188" i="1" s="1"/>
  <c r="F187" i="1" s="1"/>
  <c r="F182" i="1"/>
  <c r="F112" i="1"/>
  <c r="F111" i="1" s="1"/>
  <c r="F106" i="1"/>
  <c r="F105" i="1" s="1"/>
  <c r="F103" i="1"/>
  <c r="F94" i="1" s="1"/>
  <c r="F90" i="1" s="1"/>
  <c r="F82" i="1"/>
  <c r="F81" i="1" s="1"/>
  <c r="F79" i="1"/>
  <c r="F67" i="1"/>
  <c r="F66" i="1" s="1"/>
  <c r="F201" i="1" s="1"/>
  <c r="F200" i="1" s="1"/>
  <c r="F59" i="1"/>
  <c r="E1299" i="1"/>
  <c r="E1298" i="1" s="1"/>
  <c r="E1297" i="1" s="1"/>
  <c r="E1296" i="1" s="1"/>
  <c r="E1292" i="1"/>
  <c r="E1291" i="1" s="1"/>
  <c r="E1290" i="1" s="1"/>
  <c r="E1289" i="1" s="1"/>
  <c r="E1285" i="1"/>
  <c r="E1284" i="1" s="1"/>
  <c r="E1283" i="1" s="1"/>
  <c r="E1281" i="1"/>
  <c r="E1280" i="1" s="1"/>
  <c r="E1279" i="1" s="1"/>
  <c r="E1273" i="1"/>
  <c r="E1265" i="1"/>
  <c r="E139" i="1" s="1"/>
  <c r="E1255" i="1"/>
  <c r="E1254" i="1" s="1"/>
  <c r="E1253" i="1" s="1"/>
  <c r="E1252" i="1" s="1"/>
  <c r="E1247" i="1"/>
  <c r="E1246" i="1" s="1"/>
  <c r="E1245" i="1" s="1"/>
  <c r="E1243" i="1"/>
  <c r="E1242" i="1" s="1"/>
  <c r="E1241" i="1" s="1"/>
  <c r="E1236" i="1"/>
  <c r="E1228" i="1"/>
  <c r="E1227" i="1" s="1"/>
  <c r="E1226" i="1" s="1"/>
  <c r="E1224" i="1"/>
  <c r="E1223" i="1" s="1"/>
  <c r="E1222" i="1" s="1"/>
  <c r="E1220" i="1"/>
  <c r="E1216" i="1"/>
  <c r="E1208" i="1"/>
  <c r="E1207" i="1" s="1"/>
  <c r="E1206" i="1" s="1"/>
  <c r="E1205" i="1" s="1"/>
  <c r="E1204" i="1" s="1"/>
  <c r="E1201" i="1"/>
  <c r="E1200" i="1" s="1"/>
  <c r="E1199" i="1" s="1"/>
  <c r="E1198" i="1" s="1"/>
  <c r="E1197" i="1" s="1"/>
  <c r="E1194" i="1"/>
  <c r="E1193" i="1" s="1"/>
  <c r="E1192" i="1" s="1"/>
  <c r="E1191" i="1" s="1"/>
  <c r="E1190" i="1" s="1"/>
  <c r="E1187" i="1"/>
  <c r="E1186" i="1" s="1"/>
  <c r="E1185" i="1" s="1"/>
  <c r="E147" i="1" s="1"/>
  <c r="E221" i="1" s="1"/>
  <c r="E220" i="1" s="1"/>
  <c r="E1183" i="1"/>
  <c r="E1182" i="1" s="1"/>
  <c r="E1181" i="1" s="1"/>
  <c r="E1176" i="1"/>
  <c r="E1175" i="1" s="1"/>
  <c r="E1174" i="1" s="1"/>
  <c r="E1173" i="1" s="1"/>
  <c r="E1172" i="1" s="1"/>
  <c r="E1169" i="1"/>
  <c r="E1168" i="1" s="1"/>
  <c r="E1167" i="1" s="1"/>
  <c r="E1166" i="1" s="1"/>
  <c r="E1165" i="1" s="1"/>
  <c r="E1162" i="1"/>
  <c r="E1155" i="1"/>
  <c r="E1154" i="1" s="1"/>
  <c r="E1153" i="1" s="1"/>
  <c r="E1152" i="1" s="1"/>
  <c r="E1151" i="1" s="1"/>
  <c r="E1148" i="1"/>
  <c r="E1147" i="1" s="1"/>
  <c r="E1146" i="1" s="1"/>
  <c r="E1145" i="1" s="1"/>
  <c r="E1144" i="1" s="1"/>
  <c r="E1141" i="1"/>
  <c r="E1140" i="1" s="1"/>
  <c r="E1139" i="1" s="1"/>
  <c r="E1138" i="1" s="1"/>
  <c r="E1133" i="1"/>
  <c r="E1132" i="1" s="1"/>
  <c r="E1131" i="1" s="1"/>
  <c r="E1130" i="1" s="1"/>
  <c r="E1129" i="1" s="1"/>
  <c r="E1126" i="1"/>
  <c r="E1125" i="1" s="1"/>
  <c r="E1124" i="1" s="1"/>
  <c r="E1123" i="1" s="1"/>
  <c r="E1122" i="1" s="1"/>
  <c r="E1119" i="1"/>
  <c r="E1118" i="1" s="1"/>
  <c r="E1117" i="1" s="1"/>
  <c r="E1116" i="1" s="1"/>
  <c r="E1115" i="1" s="1"/>
  <c r="E1112" i="1"/>
  <c r="E1111" i="1" s="1"/>
  <c r="E1110" i="1" s="1"/>
  <c r="E1109" i="1" s="1"/>
  <c r="E1105" i="1"/>
  <c r="E1104" i="1" s="1"/>
  <c r="E1103" i="1" s="1"/>
  <c r="E1102" i="1" s="1"/>
  <c r="E1083" i="1"/>
  <c r="E1079" i="1"/>
  <c r="E1075" i="1"/>
  <c r="E1074" i="1" s="1"/>
  <c r="E1073" i="1" s="1"/>
  <c r="E1068" i="1"/>
  <c r="E1064" i="1"/>
  <c r="E1057" i="1"/>
  <c r="E1050" i="1"/>
  <c r="E1049" i="1" s="1"/>
  <c r="E1048" i="1" s="1"/>
  <c r="E1047" i="1" s="1"/>
  <c r="E1042" i="1"/>
  <c r="E1041" i="1" s="1"/>
  <c r="E1040" i="1" s="1"/>
  <c r="E1039" i="1" s="1"/>
  <c r="E252" i="1" s="1"/>
  <c r="E1034" i="1"/>
  <c r="E1033" i="1" s="1"/>
  <c r="E1032" i="1" s="1"/>
  <c r="E1031" i="1" s="1"/>
  <c r="E1027" i="1"/>
  <c r="E1026" i="1" s="1"/>
  <c r="E1025" i="1" s="1"/>
  <c r="E1024" i="1" s="1"/>
  <c r="E251" i="1" s="1"/>
  <c r="E1019" i="1"/>
  <c r="E1018" i="1" s="1"/>
  <c r="E1017" i="1" s="1"/>
  <c r="E1016" i="1" s="1"/>
  <c r="E1015" i="1" s="1"/>
  <c r="E1012" i="1"/>
  <c r="E1011" i="1" s="1"/>
  <c r="E1010" i="1" s="1"/>
  <c r="E1009" i="1" s="1"/>
  <c r="E1004" i="1"/>
  <c r="E1003" i="1" s="1"/>
  <c r="E1002" i="1" s="1"/>
  <c r="E1001" i="1" s="1"/>
  <c r="E1000" i="1" s="1"/>
  <c r="E997" i="1"/>
  <c r="E995" i="1"/>
  <c r="E994" i="1" s="1"/>
  <c r="E987" i="1"/>
  <c r="E986" i="1" s="1"/>
  <c r="E985" i="1" s="1"/>
  <c r="E983" i="1"/>
  <c r="E982" i="1" s="1"/>
  <c r="E981" i="1" s="1"/>
  <c r="E975" i="1"/>
  <c r="E974" i="1" s="1"/>
  <c r="E945" i="1"/>
  <c r="E944" i="1" s="1"/>
  <c r="E943" i="1" s="1"/>
  <c r="E941" i="1"/>
  <c r="E940" i="1" s="1"/>
  <c r="E939" i="1" s="1"/>
  <c r="E930" i="1"/>
  <c r="E926" i="1"/>
  <c r="E925" i="1" s="1"/>
  <c r="E924" i="1" s="1"/>
  <c r="E917" i="1"/>
  <c r="E916" i="1" s="1"/>
  <c r="E915" i="1" s="1"/>
  <c r="E912" i="1"/>
  <c r="E911" i="1" s="1"/>
  <c r="E910" i="1" s="1"/>
  <c r="E904" i="1"/>
  <c r="E903" i="1" s="1"/>
  <c r="E902" i="1" s="1"/>
  <c r="E899" i="1"/>
  <c r="E898" i="1" s="1"/>
  <c r="E897" i="1" s="1"/>
  <c r="E891" i="1"/>
  <c r="E890" i="1" s="1"/>
  <c r="E889" i="1" s="1"/>
  <c r="E888" i="1" s="1"/>
  <c r="E887" i="1" s="1"/>
  <c r="E883" i="1"/>
  <c r="E882" i="1" s="1"/>
  <c r="E881" i="1" s="1"/>
  <c r="E880" i="1" s="1"/>
  <c r="E876" i="1"/>
  <c r="E875" i="1" s="1"/>
  <c r="E874" i="1" s="1"/>
  <c r="E873" i="1" s="1"/>
  <c r="E872" i="1" s="1"/>
  <c r="E868" i="1"/>
  <c r="E864" i="1"/>
  <c r="E855" i="1"/>
  <c r="E854" i="1" s="1"/>
  <c r="E853" i="1" s="1"/>
  <c r="E852" i="1" s="1"/>
  <c r="E851" i="1" s="1"/>
  <c r="E850" i="1" s="1"/>
  <c r="E847" i="1"/>
  <c r="E846" i="1" s="1"/>
  <c r="E845" i="1" s="1"/>
  <c r="E844" i="1" s="1"/>
  <c r="E843" i="1" s="1"/>
  <c r="E842" i="1" s="1"/>
  <c r="E839" i="1"/>
  <c r="E837" i="1"/>
  <c r="E829" i="1"/>
  <c r="E827" i="1"/>
  <c r="E792" i="1"/>
  <c r="E791" i="1" s="1"/>
  <c r="E790" i="1" s="1"/>
  <c r="E781" i="1"/>
  <c r="E780" i="1" s="1"/>
  <c r="E779" i="1" s="1"/>
  <c r="E774" i="1"/>
  <c r="E773" i="1" s="1"/>
  <c r="E766" i="1"/>
  <c r="E765" i="1" s="1"/>
  <c r="E764" i="1" s="1"/>
  <c r="E762" i="1"/>
  <c r="E761" i="1" s="1"/>
  <c r="E760" i="1" s="1"/>
  <c r="E755" i="1"/>
  <c r="E754" i="1" s="1"/>
  <c r="E753" i="1" s="1"/>
  <c r="E751" i="1"/>
  <c r="E750" i="1" s="1"/>
  <c r="E749" i="1" s="1"/>
  <c r="E744" i="1"/>
  <c r="E743" i="1" s="1"/>
  <c r="E742" i="1" s="1"/>
  <c r="E740" i="1"/>
  <c r="E739" i="1" s="1"/>
  <c r="E738" i="1" s="1"/>
  <c r="E736" i="1"/>
  <c r="E735" i="1" s="1"/>
  <c r="E734" i="1" s="1"/>
  <c r="E729" i="1"/>
  <c r="E728" i="1" s="1"/>
  <c r="E727" i="1" s="1"/>
  <c r="E725" i="1"/>
  <c r="E724" i="1" s="1"/>
  <c r="E723" i="1" s="1"/>
  <c r="E700" i="1"/>
  <c r="E699" i="1" s="1"/>
  <c r="E698" i="1" s="1"/>
  <c r="E168" i="1" s="1"/>
  <c r="E696" i="1"/>
  <c r="E695" i="1" s="1"/>
  <c r="E694" i="1" s="1"/>
  <c r="E692" i="1"/>
  <c r="E691" i="1" s="1"/>
  <c r="E690" i="1" s="1"/>
  <c r="E685" i="1"/>
  <c r="E684" i="1" s="1"/>
  <c r="E683" i="1" s="1"/>
  <c r="E681" i="1"/>
  <c r="E680" i="1" s="1"/>
  <c r="E679" i="1" s="1"/>
  <c r="E663" i="1"/>
  <c r="E662" i="1" s="1"/>
  <c r="E661" i="1" s="1"/>
  <c r="E659" i="1"/>
  <c r="E658" i="1" s="1"/>
  <c r="E657" i="1" s="1"/>
  <c r="E648" i="1"/>
  <c r="E647" i="1" s="1"/>
  <c r="E646" i="1" s="1"/>
  <c r="E645" i="1" s="1"/>
  <c r="E643" i="1"/>
  <c r="E642" i="1" s="1"/>
  <c r="E641" i="1" s="1"/>
  <c r="E640" i="1" s="1"/>
  <c r="E623" i="1"/>
  <c r="E622" i="1" s="1"/>
  <c r="E621" i="1" s="1"/>
  <c r="E619" i="1"/>
  <c r="E618" i="1" s="1"/>
  <c r="E617" i="1" s="1"/>
  <c r="E590" i="1"/>
  <c r="E589" i="1" s="1"/>
  <c r="E588" i="1" s="1"/>
  <c r="E587" i="1" s="1"/>
  <c r="E586" i="1" s="1"/>
  <c r="E583" i="1"/>
  <c r="E582" i="1" s="1"/>
  <c r="E581" i="1" s="1"/>
  <c r="E579" i="1"/>
  <c r="E578" i="1" s="1"/>
  <c r="E577" i="1" s="1"/>
  <c r="E550" i="1"/>
  <c r="E546" i="1"/>
  <c r="E545" i="1" s="1"/>
  <c r="E544" i="1" s="1"/>
  <c r="E540" i="1"/>
  <c r="E539" i="1" s="1"/>
  <c r="E538" i="1" s="1"/>
  <c r="E184" i="1" s="1"/>
  <c r="E535" i="1"/>
  <c r="E516" i="1"/>
  <c r="E515" i="1" s="1"/>
  <c r="E514" i="1" s="1"/>
  <c r="E513" i="1" s="1"/>
  <c r="E505" i="1"/>
  <c r="E504" i="1" s="1"/>
  <c r="E503" i="1" s="1"/>
  <c r="E502" i="1" s="1"/>
  <c r="E499" i="1"/>
  <c r="E495" i="1"/>
  <c r="E494" i="1" s="1"/>
  <c r="E493" i="1" s="1"/>
  <c r="E476" i="1"/>
  <c r="E439" i="1"/>
  <c r="E434" i="1"/>
  <c r="E432" i="1"/>
  <c r="E123" i="1" s="1"/>
  <c r="E410" i="1"/>
  <c r="E406" i="1"/>
  <c r="E405" i="1" s="1"/>
  <c r="E404" i="1" s="1"/>
  <c r="E398" i="1"/>
  <c r="E397" i="1" s="1"/>
  <c r="E396" i="1" s="1"/>
  <c r="E395" i="1" s="1"/>
  <c r="E394" i="1" s="1"/>
  <c r="E391" i="1"/>
  <c r="E390" i="1" s="1"/>
  <c r="E389" i="1" s="1"/>
  <c r="E388" i="1" s="1"/>
  <c r="E387" i="1" s="1"/>
  <c r="E384" i="1"/>
  <c r="E383" i="1" s="1"/>
  <c r="E381" i="1"/>
  <c r="E133" i="1" s="1"/>
  <c r="E377" i="1"/>
  <c r="E369" i="1"/>
  <c r="E368" i="1" s="1"/>
  <c r="E367" i="1" s="1"/>
  <c r="E366" i="1" s="1"/>
  <c r="E365" i="1" s="1"/>
  <c r="E359" i="1"/>
  <c r="E358" i="1" s="1"/>
  <c r="E357" i="1" s="1"/>
  <c r="E352" i="1"/>
  <c r="E351" i="1" s="1"/>
  <c r="E324" i="1"/>
  <c r="E190" i="1"/>
  <c r="E189" i="1" s="1"/>
  <c r="E188" i="1" s="1"/>
  <c r="E182" i="1"/>
  <c r="E112" i="1"/>
  <c r="E111" i="1" s="1"/>
  <c r="E106" i="1"/>
  <c r="E105" i="1" s="1"/>
  <c r="E103" i="1"/>
  <c r="E94" i="1" s="1"/>
  <c r="E90" i="1" s="1"/>
  <c r="E81" i="1"/>
  <c r="E79" i="1"/>
  <c r="E66" i="1"/>
  <c r="E201" i="1" s="1"/>
  <c r="E200" i="1" s="1"/>
  <c r="E59" i="1"/>
  <c r="E58" i="1" s="1"/>
  <c r="D59" i="1"/>
  <c r="D103" i="1"/>
  <c r="D94" i="1" s="1"/>
  <c r="D159" i="1"/>
  <c r="D182" i="1"/>
  <c r="D190" i="1"/>
  <c r="D189" i="1" s="1"/>
  <c r="D188" i="1" s="1"/>
  <c r="D187" i="1" s="1"/>
  <c r="D377" i="1"/>
  <c r="D550" i="1"/>
  <c r="D549" i="1" s="1"/>
  <c r="D548" i="1" s="1"/>
  <c r="D546" i="1"/>
  <c r="D545" i="1" s="1"/>
  <c r="D544" i="1" s="1"/>
  <c r="G1221" i="1" l="1"/>
  <c r="G153" i="1"/>
  <c r="E124" i="1"/>
  <c r="F128" i="1"/>
  <c r="G133" i="1"/>
  <c r="E132" i="1"/>
  <c r="E938" i="1"/>
  <c r="E244" i="1" s="1"/>
  <c r="E250" i="1"/>
  <c r="E262" i="1"/>
  <c r="F172" i="1"/>
  <c r="F171" i="1" s="1"/>
  <c r="F161" i="1" s="1"/>
  <c r="F166" i="1"/>
  <c r="F153" i="1"/>
  <c r="G172" i="1"/>
  <c r="G171" i="1" s="1"/>
  <c r="G161" i="1" s="1"/>
  <c r="G166" i="1"/>
  <c r="E131" i="1"/>
  <c r="E431" i="1"/>
  <c r="E430" i="1" s="1"/>
  <c r="E1221" i="1"/>
  <c r="F152" i="1"/>
  <c r="G152" i="1"/>
  <c r="F1221" i="1"/>
  <c r="F131" i="1"/>
  <c r="E169" i="1"/>
  <c r="E219" i="1" s="1"/>
  <c r="E218" i="1" s="1"/>
  <c r="F512" i="1"/>
  <c r="F169" i="1"/>
  <c r="G512" i="1"/>
  <c r="G169" i="1"/>
  <c r="G218" i="1" s="1"/>
  <c r="E125" i="1"/>
  <c r="F1272" i="1"/>
  <c r="F1271" i="1" s="1"/>
  <c r="F1270" i="1" s="1"/>
  <c r="F156" i="1" s="1"/>
  <c r="F154" i="1"/>
  <c r="F1137" i="1"/>
  <c r="E1215" i="1"/>
  <c r="E1214" i="1" s="1"/>
  <c r="E1211" i="1" s="1"/>
  <c r="E1212" i="1" s="1"/>
  <c r="E263" i="1" s="1"/>
  <c r="E149" i="1"/>
  <c r="E148" i="1" s="1"/>
  <c r="E1235" i="1"/>
  <c r="E1234" i="1" s="1"/>
  <c r="E1233" i="1" s="1"/>
  <c r="E1232" i="1" s="1"/>
  <c r="E1231" i="1" s="1"/>
  <c r="E142" i="1"/>
  <c r="F132" i="1"/>
  <c r="G1272" i="1"/>
  <c r="G1271" i="1" s="1"/>
  <c r="G1270" i="1" s="1"/>
  <c r="G156" i="1" s="1"/>
  <c r="G154" i="1"/>
  <c r="G1137" i="1"/>
  <c r="E512" i="1"/>
  <c r="E172" i="1"/>
  <c r="E171" i="1" s="1"/>
  <c r="E161" i="1" s="1"/>
  <c r="E1108" i="1"/>
  <c r="E259" i="1"/>
  <c r="E1137" i="1"/>
  <c r="E1272" i="1"/>
  <c r="E1271" i="1" s="1"/>
  <c r="E1270" i="1" s="1"/>
  <c r="E154" i="1"/>
  <c r="F250" i="1"/>
  <c r="G250" i="1"/>
  <c r="C1221" i="1"/>
  <c r="G132" i="1"/>
  <c r="F147" i="1"/>
  <c r="F221" i="1" s="1"/>
  <c r="F220" i="1" s="1"/>
  <c r="F121" i="1"/>
  <c r="E122" i="1"/>
  <c r="F1108" i="1"/>
  <c r="F259" i="1"/>
  <c r="G1108" i="1"/>
  <c r="G259" i="1"/>
  <c r="G147" i="1"/>
  <c r="G221" i="1" s="1"/>
  <c r="G220" i="1" s="1"/>
  <c r="G121" i="1"/>
  <c r="E486" i="1"/>
  <c r="E165" i="1" s="1"/>
  <c r="E639" i="1"/>
  <c r="E778" i="1"/>
  <c r="E937" i="1"/>
  <c r="C923" i="1"/>
  <c r="C922" i="1" s="1"/>
  <c r="F937" i="1"/>
  <c r="G938" i="1"/>
  <c r="G244" i="1" s="1"/>
  <c r="G937" i="1"/>
  <c r="C937" i="1"/>
  <c r="F372" i="1"/>
  <c r="C537" i="1"/>
  <c r="C170" i="1" s="1"/>
  <c r="C275" i="1"/>
  <c r="C274" i="1" s="1"/>
  <c r="C271" i="1" s="1"/>
  <c r="F274" i="1"/>
  <c r="F271" i="1" s="1"/>
  <c r="G274" i="1"/>
  <c r="G271" i="1" s="1"/>
  <c r="D274" i="1"/>
  <c r="D271" i="1" s="1"/>
  <c r="G197" i="1"/>
  <c r="G196" i="1" s="1"/>
  <c r="E789" i="1"/>
  <c r="G1008" i="1"/>
  <c r="G1007" i="1" s="1"/>
  <c r="G1038" i="1"/>
  <c r="G1037" i="1" s="1"/>
  <c r="F1046" i="1"/>
  <c r="F1023" i="1"/>
  <c r="G1046" i="1"/>
  <c r="F879" i="1"/>
  <c r="F1030" i="1"/>
  <c r="G1023" i="1"/>
  <c r="F1008" i="1"/>
  <c r="F1007" i="1" s="1"/>
  <c r="F1038" i="1"/>
  <c r="F1037" i="1" s="1"/>
  <c r="G879" i="1"/>
  <c r="G1030" i="1"/>
  <c r="E1030" i="1"/>
  <c r="E1008" i="1"/>
  <c r="E1007" i="1" s="1"/>
  <c r="E1038" i="1"/>
  <c r="E1037" i="1" s="1"/>
  <c r="E1101" i="1"/>
  <c r="E879" i="1"/>
  <c r="E1046" i="1"/>
  <c r="F777" i="1"/>
  <c r="F778" i="1"/>
  <c r="C777" i="1"/>
  <c r="C778" i="1"/>
  <c r="G788" i="1"/>
  <c r="G789" i="1"/>
  <c r="E1023" i="1"/>
  <c r="F788" i="1"/>
  <c r="F789" i="1"/>
  <c r="G777" i="1"/>
  <c r="G778" i="1"/>
  <c r="C788" i="1"/>
  <c r="C789" i="1"/>
  <c r="E197" i="1"/>
  <c r="E196" i="1" s="1"/>
  <c r="E199" i="1"/>
  <c r="E198" i="1" s="1"/>
  <c r="F199" i="1"/>
  <c r="F198" i="1" s="1"/>
  <c r="G199" i="1"/>
  <c r="G198" i="1" s="1"/>
  <c r="C78" i="1"/>
  <c r="C57" i="1" s="1"/>
  <c r="E166" i="1"/>
  <c r="G358" i="1"/>
  <c r="G357" i="1" s="1"/>
  <c r="G157" i="1"/>
  <c r="G1298" i="1"/>
  <c r="G1297" i="1" s="1"/>
  <c r="G1296" i="1" s="1"/>
  <c r="G1295" i="1" s="1"/>
  <c r="E526" i="1"/>
  <c r="E525" i="1" s="1"/>
  <c r="E520" i="1" s="1"/>
  <c r="G1254" i="1"/>
  <c r="G1253" i="1" s="1"/>
  <c r="G1252" i="1" s="1"/>
  <c r="G1251" i="1" s="1"/>
  <c r="G1250" i="1" s="1"/>
  <c r="G1215" i="1"/>
  <c r="G1214" i="1" s="1"/>
  <c r="G1211" i="1" s="1"/>
  <c r="G1212" i="1" s="1"/>
  <c r="G148" i="1"/>
  <c r="G1056" i="1"/>
  <c r="G1055" i="1" s="1"/>
  <c r="G1054" i="1" s="1"/>
  <c r="E409" i="1"/>
  <c r="E408" i="1" s="1"/>
  <c r="E320" i="1" s="1"/>
  <c r="E128" i="1"/>
  <c r="G1104" i="1"/>
  <c r="G1103" i="1" s="1"/>
  <c r="G1102" i="1" s="1"/>
  <c r="G262" i="1" s="1"/>
  <c r="F358" i="1"/>
  <c r="F357" i="1" s="1"/>
  <c r="F157" i="1"/>
  <c r="F409" i="1"/>
  <c r="F408" i="1" s="1"/>
  <c r="F320" i="1" s="1"/>
  <c r="F1104" i="1"/>
  <c r="F1103" i="1" s="1"/>
  <c r="F1102" i="1" s="1"/>
  <c r="F262" i="1" s="1"/>
  <c r="F1298" i="1"/>
  <c r="F1297" i="1" s="1"/>
  <c r="F1296" i="1" s="1"/>
  <c r="F1295" i="1" s="1"/>
  <c r="F1264" i="1"/>
  <c r="F1263" i="1" s="1"/>
  <c r="F1262" i="1" s="1"/>
  <c r="F1261" i="1" s="1"/>
  <c r="F1235" i="1"/>
  <c r="G1264" i="1"/>
  <c r="G1263" i="1" s="1"/>
  <c r="G1262" i="1" s="1"/>
  <c r="G1261" i="1" s="1"/>
  <c r="G1235" i="1"/>
  <c r="E1056" i="1"/>
  <c r="E1055" i="1" s="1"/>
  <c r="E1054" i="1" s="1"/>
  <c r="E1078" i="1"/>
  <c r="E1077" i="1" s="1"/>
  <c r="E1072" i="1" s="1"/>
  <c r="E1071" i="1" s="1"/>
  <c r="E121" i="1"/>
  <c r="F929" i="1"/>
  <c r="F928" i="1" s="1"/>
  <c r="F923" i="1" s="1"/>
  <c r="F240" i="1" s="1"/>
  <c r="F1056" i="1"/>
  <c r="F1055" i="1" s="1"/>
  <c r="F1054" i="1" s="1"/>
  <c r="F1254" i="1"/>
  <c r="F1253" i="1" s="1"/>
  <c r="F1252" i="1" s="1"/>
  <c r="F1251" i="1" s="1"/>
  <c r="F1250" i="1" s="1"/>
  <c r="F1215" i="1"/>
  <c r="F1214" i="1" s="1"/>
  <c r="F1211" i="1" s="1"/>
  <c r="F1212" i="1" s="1"/>
  <c r="F148" i="1"/>
  <c r="E376" i="1"/>
  <c r="E375" i="1" s="1"/>
  <c r="E374" i="1" s="1"/>
  <c r="E373" i="1" s="1"/>
  <c r="E372" i="1" s="1"/>
  <c r="E534" i="1"/>
  <c r="E167" i="1" s="1"/>
  <c r="F526" i="1"/>
  <c r="F525" i="1" s="1"/>
  <c r="F520" i="1" s="1"/>
  <c r="E322" i="1"/>
  <c r="E321" i="1" s="1"/>
  <c r="E319" i="1" s="1"/>
  <c r="F534" i="1"/>
  <c r="F533" i="1" s="1"/>
  <c r="F532" i="1" s="1"/>
  <c r="E973" i="1"/>
  <c r="E972" i="1" s="1"/>
  <c r="E971" i="1" s="1"/>
  <c r="E959" i="1"/>
  <c r="C66" i="1"/>
  <c r="F486" i="1"/>
  <c r="F165" i="1" s="1"/>
  <c r="G534" i="1"/>
  <c r="G533" i="1" s="1"/>
  <c r="G532" i="1" s="1"/>
  <c r="G526" i="1"/>
  <c r="G525" i="1" s="1"/>
  <c r="G520" i="1" s="1"/>
  <c r="G486" i="1"/>
  <c r="G165" i="1" s="1"/>
  <c r="E549" i="1"/>
  <c r="E548" i="1" s="1"/>
  <c r="E543" i="1" s="1"/>
  <c r="E542" i="1" s="1"/>
  <c r="C772" i="1"/>
  <c r="C771" i="1" s="1"/>
  <c r="C770" i="1" s="1"/>
  <c r="C769" i="1" s="1"/>
  <c r="C166" i="1"/>
  <c r="C826" i="1"/>
  <c r="C132" i="1"/>
  <c r="C165" i="1"/>
  <c r="G772" i="1"/>
  <c r="G771" i="1" s="1"/>
  <c r="G770" i="1" s="1"/>
  <c r="E772" i="1"/>
  <c r="E771" i="1" s="1"/>
  <c r="E770" i="1" s="1"/>
  <c r="F772" i="1"/>
  <c r="F771" i="1" s="1"/>
  <c r="F770" i="1" s="1"/>
  <c r="E759" i="1"/>
  <c r="E758" i="1" s="1"/>
  <c r="C667" i="1"/>
  <c r="C666" i="1" s="1"/>
  <c r="E748" i="1"/>
  <c r="F639" i="1"/>
  <c r="G639" i="1"/>
  <c r="C639" i="1"/>
  <c r="C638" i="1" s="1"/>
  <c r="E1251" i="1"/>
  <c r="E1295" i="1"/>
  <c r="E1288" i="1"/>
  <c r="F328" i="1"/>
  <c r="G328" i="1"/>
  <c r="E777" i="1"/>
  <c r="F414" i="1"/>
  <c r="F413" i="1" s="1"/>
  <c r="C414" i="1"/>
  <c r="C413" i="1" s="1"/>
  <c r="E414" i="1"/>
  <c r="E413" i="1" s="1"/>
  <c r="G414" i="1"/>
  <c r="G413" i="1" s="1"/>
  <c r="D414" i="1"/>
  <c r="D413" i="1" s="1"/>
  <c r="D605" i="1"/>
  <c r="D604" i="1" s="1"/>
  <c r="F605" i="1"/>
  <c r="F604" i="1" s="1"/>
  <c r="C605" i="1"/>
  <c r="C604" i="1" s="1"/>
  <c r="G605" i="1"/>
  <c r="G604" i="1" s="1"/>
  <c r="E605" i="1"/>
  <c r="E604" i="1" s="1"/>
  <c r="F825" i="1"/>
  <c r="F824" i="1" s="1"/>
  <c r="E788" i="1"/>
  <c r="G836" i="1"/>
  <c r="G835" i="1" s="1"/>
  <c r="G834" i="1" s="1"/>
  <c r="G833" i="1" s="1"/>
  <c r="G832" i="1" s="1"/>
  <c r="G826" i="1"/>
  <c r="C722" i="1"/>
  <c r="C721" i="1" s="1"/>
  <c r="C760" i="1"/>
  <c r="C759" i="1" s="1"/>
  <c r="C758" i="1" s="1"/>
  <c r="C154" i="1"/>
  <c r="C138" i="1"/>
  <c r="C137" i="1" s="1"/>
  <c r="C126" i="1"/>
  <c r="C430" i="1"/>
  <c r="C825" i="1"/>
  <c r="C824" i="1" s="1"/>
  <c r="C896" i="1"/>
  <c r="C895" i="1" s="1"/>
  <c r="C152" i="1"/>
  <c r="C993" i="1"/>
  <c r="C992" i="1" s="1"/>
  <c r="C991" i="1" s="1"/>
  <c r="C990" i="1" s="1"/>
  <c r="C141" i="1"/>
  <c r="C140" i="1" s="1"/>
  <c r="C120" i="1"/>
  <c r="C121" i="1"/>
  <c r="C27" i="1"/>
  <c r="F441" i="1"/>
  <c r="G863" i="1"/>
  <c r="G862" i="1" s="1"/>
  <c r="G861" i="1" s="1"/>
  <c r="G860" i="1" s="1"/>
  <c r="C1063" i="1"/>
  <c r="C1062" i="1" s="1"/>
  <c r="C1061" i="1" s="1"/>
  <c r="C1060" i="1" s="1"/>
  <c r="C1045" i="1" s="1"/>
  <c r="C1240" i="1"/>
  <c r="C1239" i="1" s="1"/>
  <c r="C1219" i="1" s="1"/>
  <c r="C656" i="1"/>
  <c r="C655" i="1" s="1"/>
  <c r="C172" i="1"/>
  <c r="C171" i="1" s="1"/>
  <c r="C161" i="1" s="1"/>
  <c r="C20" i="1" s="1"/>
  <c r="C153" i="1"/>
  <c r="C142" i="1"/>
  <c r="F554" i="1"/>
  <c r="F553" i="1" s="1"/>
  <c r="C185" i="1"/>
  <c r="C184" i="1" s="1"/>
  <c r="C181" i="1" s="1"/>
  <c r="C26" i="1" s="1"/>
  <c r="C144" i="1"/>
  <c r="C149" i="1"/>
  <c r="C148" i="1" s="1"/>
  <c r="G441" i="1"/>
  <c r="E1278" i="1"/>
  <c r="C167" i="1"/>
  <c r="C146" i="1"/>
  <c r="C16" i="1"/>
  <c r="C836" i="1"/>
  <c r="C835" i="1" s="1"/>
  <c r="C834" i="1" s="1"/>
  <c r="C833" i="1" s="1"/>
  <c r="C832" i="1" s="1"/>
  <c r="C156" i="1"/>
  <c r="C155" i="1" s="1"/>
  <c r="C139" i="1"/>
  <c r="C145" i="1"/>
  <c r="C124" i="1"/>
  <c r="C122" i="1" s="1"/>
  <c r="C128" i="1"/>
  <c r="C133" i="1"/>
  <c r="G1278" i="1"/>
  <c r="F863" i="1"/>
  <c r="F862" i="1" s="1"/>
  <c r="F861" i="1" s="1"/>
  <c r="F860" i="1" s="1"/>
  <c r="F836" i="1"/>
  <c r="F835" i="1" s="1"/>
  <c r="F834" i="1" s="1"/>
  <c r="F833" i="1" s="1"/>
  <c r="F832" i="1" s="1"/>
  <c r="G825" i="1"/>
  <c r="G824" i="1" s="1"/>
  <c r="F826" i="1"/>
  <c r="F1180" i="1"/>
  <c r="F1179" i="1" s="1"/>
  <c r="G1180" i="1"/>
  <c r="G1179" i="1" s="1"/>
  <c r="F1278" i="1"/>
  <c r="F1279" i="1"/>
  <c r="C1211" i="1"/>
  <c r="C1212" i="1" s="1"/>
  <c r="C1213" i="1"/>
  <c r="C1180" i="1"/>
  <c r="C1179" i="1" s="1"/>
  <c r="C1022" i="1"/>
  <c r="C1007" i="1"/>
  <c r="C980" i="1"/>
  <c r="C979" i="1"/>
  <c r="F962" i="1"/>
  <c r="F961" i="1" s="1"/>
  <c r="F960" i="1" s="1"/>
  <c r="F959" i="1"/>
  <c r="E962" i="1"/>
  <c r="E961" i="1" s="1"/>
  <c r="G959" i="1"/>
  <c r="G962" i="1"/>
  <c r="G961" i="1" s="1"/>
  <c r="G960" i="1" s="1"/>
  <c r="C959" i="1"/>
  <c r="C962" i="1"/>
  <c r="C961" i="1" s="1"/>
  <c r="C960" i="1" s="1"/>
  <c r="C938" i="1"/>
  <c r="C1276" i="1"/>
  <c r="C909" i="1"/>
  <c r="C908" i="1" s="1"/>
  <c r="C747" i="1"/>
  <c r="C748" i="1"/>
  <c r="C733" i="1"/>
  <c r="C732" i="1" s="1"/>
  <c r="C689" i="1"/>
  <c r="C688" i="1" s="1"/>
  <c r="C678" i="1"/>
  <c r="C677" i="1" s="1"/>
  <c r="C616" i="1"/>
  <c r="C615" i="1" s="1"/>
  <c r="F594" i="1"/>
  <c r="F593" i="1" s="1"/>
  <c r="E594" i="1"/>
  <c r="E593" i="1" s="1"/>
  <c r="G594" i="1"/>
  <c r="G593" i="1" s="1"/>
  <c r="C594" i="1"/>
  <c r="C593" i="1" s="1"/>
  <c r="G564" i="1"/>
  <c r="F564" i="1"/>
  <c r="E565" i="1"/>
  <c r="C576" i="1"/>
  <c r="C575" i="1" s="1"/>
  <c r="C564" i="1"/>
  <c r="C565" i="1"/>
  <c r="G565" i="1"/>
  <c r="E564" i="1"/>
  <c r="F565" i="1"/>
  <c r="C554" i="1"/>
  <c r="C553" i="1" s="1"/>
  <c r="E554" i="1"/>
  <c r="E553" i="1" s="1"/>
  <c r="G554" i="1"/>
  <c r="G553" i="1" s="1"/>
  <c r="C520" i="1"/>
  <c r="C519" i="1" s="1"/>
  <c r="C543" i="1"/>
  <c r="C542" i="1" s="1"/>
  <c r="C482" i="1"/>
  <c r="C403" i="1"/>
  <c r="C402" i="1" s="1"/>
  <c r="G78" i="1"/>
  <c r="G57" i="1" s="1"/>
  <c r="G15" i="1" s="1"/>
  <c r="G181" i="1"/>
  <c r="C321" i="1"/>
  <c r="E656" i="1"/>
  <c r="E655" i="1" s="1"/>
  <c r="G993" i="1"/>
  <c r="G992" i="1" s="1"/>
  <c r="G991" i="1" s="1"/>
  <c r="G233" i="1" s="1"/>
  <c r="F27" i="1"/>
  <c r="G543" i="1"/>
  <c r="G542" i="1" s="1"/>
  <c r="G980" i="1"/>
  <c r="E896" i="1"/>
  <c r="E895" i="1" s="1"/>
  <c r="E993" i="1"/>
  <c r="E992" i="1" s="1"/>
  <c r="E991" i="1" s="1"/>
  <c r="E233" i="1" s="1"/>
  <c r="G616" i="1"/>
  <c r="G615" i="1" s="1"/>
  <c r="F980" i="1"/>
  <c r="E825" i="1"/>
  <c r="E824" i="1" s="1"/>
  <c r="E863" i="1"/>
  <c r="E862" i="1" s="1"/>
  <c r="E861" i="1" s="1"/>
  <c r="E860" i="1" s="1"/>
  <c r="E859" i="1" s="1"/>
  <c r="F747" i="1"/>
  <c r="E980" i="1"/>
  <c r="E1240" i="1"/>
  <c r="E1239" i="1" s="1"/>
  <c r="F1240" i="1"/>
  <c r="F1239" i="1" s="1"/>
  <c r="G722" i="1"/>
  <c r="G721" i="1" s="1"/>
  <c r="F733" i="1"/>
  <c r="F732" i="1" s="1"/>
  <c r="F993" i="1"/>
  <c r="F992" i="1" s="1"/>
  <c r="F991" i="1" s="1"/>
  <c r="F233" i="1" s="1"/>
  <c r="G537" i="1"/>
  <c r="G170" i="1" s="1"/>
  <c r="G576" i="1"/>
  <c r="G575" i="1" s="1"/>
  <c r="E537" i="1"/>
  <c r="E170" i="1" s="1"/>
  <c r="E576" i="1"/>
  <c r="E575" i="1" s="1"/>
  <c r="E836" i="1"/>
  <c r="E835" i="1" s="1"/>
  <c r="E834" i="1" s="1"/>
  <c r="E833" i="1" s="1"/>
  <c r="E832" i="1" s="1"/>
  <c r="E1063" i="1"/>
  <c r="E1062" i="1" s="1"/>
  <c r="E1061" i="1" s="1"/>
  <c r="E1060" i="1" s="1"/>
  <c r="F431" i="1"/>
  <c r="F120" i="1" s="1"/>
  <c r="F543" i="1"/>
  <c r="F542" i="1" s="1"/>
  <c r="F722" i="1"/>
  <c r="F721" i="1" s="1"/>
  <c r="G409" i="1"/>
  <c r="G408" i="1" s="1"/>
  <c r="G320" i="1" s="1"/>
  <c r="E733" i="1"/>
  <c r="E732" i="1" s="1"/>
  <c r="F110" i="1"/>
  <c r="F205" i="1" s="1"/>
  <c r="F204" i="1" s="1"/>
  <c r="F16" i="1"/>
  <c r="F689" i="1"/>
  <c r="F678" i="1"/>
  <c r="F677" i="1" s="1"/>
  <c r="E689" i="1"/>
  <c r="E722" i="1"/>
  <c r="E721" i="1" s="1"/>
  <c r="E145" i="1"/>
  <c r="E152" i="1"/>
  <c r="E616" i="1"/>
  <c r="E615" i="1" s="1"/>
  <c r="F616" i="1"/>
  <c r="F615" i="1" s="1"/>
  <c r="G929" i="1"/>
  <c r="G928" i="1" s="1"/>
  <c r="G923" i="1" s="1"/>
  <c r="G240" i="1" s="1"/>
  <c r="G1240" i="1"/>
  <c r="G1239" i="1" s="1"/>
  <c r="E678" i="1"/>
  <c r="E677" i="1" s="1"/>
  <c r="E826" i="1"/>
  <c r="E146" i="1"/>
  <c r="E157" i="1"/>
  <c r="E181" i="1"/>
  <c r="F78" i="1"/>
  <c r="F57" i="1" s="1"/>
  <c r="F748" i="1"/>
  <c r="G760" i="1"/>
  <c r="G759" i="1" s="1"/>
  <c r="G758" i="1" s="1"/>
  <c r="G911" i="1"/>
  <c r="G910" i="1" s="1"/>
  <c r="G909" i="1" s="1"/>
  <c r="G908" i="1" s="1"/>
  <c r="G431" i="1"/>
  <c r="G120" i="1" s="1"/>
  <c r="G733" i="1"/>
  <c r="G732" i="1" s="1"/>
  <c r="F1063" i="1"/>
  <c r="F1062" i="1" s="1"/>
  <c r="F1061" i="1" s="1"/>
  <c r="F1060" i="1" s="1"/>
  <c r="G1063" i="1"/>
  <c r="G1062" i="1" s="1"/>
  <c r="G1061" i="1" s="1"/>
  <c r="G1060" i="1" s="1"/>
  <c r="G110" i="1"/>
  <c r="G205" i="1" s="1"/>
  <c r="G204" i="1" s="1"/>
  <c r="G16" i="1"/>
  <c r="G678" i="1"/>
  <c r="G677" i="1" s="1"/>
  <c r="G187" i="1"/>
  <c r="G27" i="1"/>
  <c r="G656" i="1"/>
  <c r="G655" i="1" s="1"/>
  <c r="G971" i="1"/>
  <c r="G689" i="1"/>
  <c r="G748" i="1"/>
  <c r="G747" i="1"/>
  <c r="G896" i="1"/>
  <c r="G895" i="1" s="1"/>
  <c r="F185" i="1"/>
  <c r="F184" i="1" s="1"/>
  <c r="F181" i="1" s="1"/>
  <c r="F537" i="1"/>
  <c r="F170" i="1" s="1"/>
  <c r="F58" i="1"/>
  <c r="F197" i="1" s="1"/>
  <c r="F196" i="1" s="1"/>
  <c r="F576" i="1"/>
  <c r="F575" i="1" s="1"/>
  <c r="F656" i="1"/>
  <c r="F655" i="1" s="1"/>
  <c r="F760" i="1"/>
  <c r="F759" i="1" s="1"/>
  <c r="F758" i="1" s="1"/>
  <c r="F938" i="1"/>
  <c r="F244" i="1" s="1"/>
  <c r="F909" i="1"/>
  <c r="F908" i="1" s="1"/>
  <c r="F971" i="1"/>
  <c r="F896" i="1"/>
  <c r="F895" i="1" s="1"/>
  <c r="E110" i="1"/>
  <c r="E205" i="1" s="1"/>
  <c r="E204" i="1" s="1"/>
  <c r="E16" i="1"/>
  <c r="E187" i="1"/>
  <c r="E27" i="1"/>
  <c r="E1180" i="1"/>
  <c r="E1179" i="1" s="1"/>
  <c r="E135" i="1"/>
  <c r="E134" i="1" s="1"/>
  <c r="E1161" i="1"/>
  <c r="E1160" i="1" s="1"/>
  <c r="E1159" i="1" s="1"/>
  <c r="E1158" i="1" s="1"/>
  <c r="E1264" i="1"/>
  <c r="E1263" i="1" s="1"/>
  <c r="E1262" i="1" s="1"/>
  <c r="E1261" i="1" s="1"/>
  <c r="E237" i="1" s="1"/>
  <c r="E747" i="1"/>
  <c r="E78" i="1"/>
  <c r="E57" i="1" s="1"/>
  <c r="E929" i="1"/>
  <c r="E928" i="1" s="1"/>
  <c r="E923" i="1" s="1"/>
  <c r="E240" i="1" s="1"/>
  <c r="E153" i="1"/>
  <c r="E909" i="1"/>
  <c r="E908" i="1" s="1"/>
  <c r="D27" i="1"/>
  <c r="D543" i="1"/>
  <c r="D542" i="1" s="1"/>
  <c r="D1220" i="1"/>
  <c r="E1213" i="1" l="1"/>
  <c r="E144" i="1"/>
  <c r="G263" i="1"/>
  <c r="F1269" i="1"/>
  <c r="F1268" i="1" s="1"/>
  <c r="F253" i="1" s="1"/>
  <c r="F249" i="1" s="1"/>
  <c r="G1269" i="1"/>
  <c r="G1268" i="1" s="1"/>
  <c r="G253" i="1" s="1"/>
  <c r="G249" i="1" s="1"/>
  <c r="G144" i="1"/>
  <c r="E1219" i="1"/>
  <c r="E141" i="1"/>
  <c r="E140" i="1" s="1"/>
  <c r="F263" i="1"/>
  <c r="E56" i="1"/>
  <c r="G127" i="1"/>
  <c r="G213" i="1" s="1"/>
  <c r="G212" i="1" s="1"/>
  <c r="E239" i="1"/>
  <c r="F246" i="1"/>
  <c r="E246" i="1"/>
  <c r="G246" i="1"/>
  <c r="E979" i="1"/>
  <c r="E235" i="1"/>
  <c r="G1277" i="1"/>
  <c r="G1276" i="1" s="1"/>
  <c r="G248" i="1"/>
  <c r="E255" i="1"/>
  <c r="E254" i="1" s="1"/>
  <c r="F167" i="1"/>
  <c r="F215" i="1" s="1"/>
  <c r="F214" i="1" s="1"/>
  <c r="F261" i="1"/>
  <c r="F144" i="1"/>
  <c r="F979" i="1"/>
  <c r="F235" i="1"/>
  <c r="G242" i="1"/>
  <c r="F1260" i="1"/>
  <c r="F1259" i="1" s="1"/>
  <c r="F237" i="1"/>
  <c r="F236" i="1" s="1"/>
  <c r="E242" i="1"/>
  <c r="G239" i="1"/>
  <c r="G979" i="1"/>
  <c r="G235" i="1"/>
  <c r="F1277" i="1"/>
  <c r="F1276" i="1" s="1"/>
  <c r="F248" i="1"/>
  <c r="F127" i="1"/>
  <c r="F213" i="1" s="1"/>
  <c r="F212" i="1" s="1"/>
  <c r="G321" i="1"/>
  <c r="G319" i="1" s="1"/>
  <c r="G318" i="1" s="1"/>
  <c r="G317" i="1" s="1"/>
  <c r="G126" i="1"/>
  <c r="E1269" i="1"/>
  <c r="E1268" i="1" s="1"/>
  <c r="E253" i="1" s="1"/>
  <c r="E249" i="1" s="1"/>
  <c r="E156" i="1"/>
  <c r="E155" i="1" s="1"/>
  <c r="F242" i="1"/>
  <c r="G260" i="1"/>
  <c r="E261" i="1"/>
  <c r="G261" i="1"/>
  <c r="G167" i="1"/>
  <c r="G215" i="1" s="1"/>
  <c r="G214" i="1" s="1"/>
  <c r="E1277" i="1"/>
  <c r="E1276" i="1" s="1"/>
  <c r="E248" i="1"/>
  <c r="F321" i="1"/>
  <c r="F319" i="1" s="1"/>
  <c r="F318" i="1" s="1"/>
  <c r="F317" i="1" s="1"/>
  <c r="F126" i="1"/>
  <c r="F260" i="1"/>
  <c r="G1260" i="1"/>
  <c r="G1259" i="1" s="1"/>
  <c r="G237" i="1"/>
  <c r="G236" i="1" s="1"/>
  <c r="F239" i="1"/>
  <c r="C637" i="1"/>
  <c r="C921" i="1"/>
  <c r="C531" i="1"/>
  <c r="C530" i="1" s="1"/>
  <c r="C511" i="1" s="1"/>
  <c r="F859" i="1"/>
  <c r="G859" i="1"/>
  <c r="E1250" i="1"/>
  <c r="E1022" i="1"/>
  <c r="F1022" i="1"/>
  <c r="G14" i="1"/>
  <c r="G1022" i="1"/>
  <c r="G688" i="1"/>
  <c r="G990" i="1"/>
  <c r="G232" i="1"/>
  <c r="G638" i="1"/>
  <c r="G769" i="1"/>
  <c r="F1101" i="1"/>
  <c r="G922" i="1"/>
  <c r="G921" i="1" s="1"/>
  <c r="F688" i="1"/>
  <c r="F990" i="1"/>
  <c r="F232" i="1"/>
  <c r="F638" i="1"/>
  <c r="G519" i="1"/>
  <c r="F519" i="1"/>
  <c r="G1101" i="1"/>
  <c r="F769" i="1"/>
  <c r="F1053" i="1"/>
  <c r="G1053" i="1"/>
  <c r="F922" i="1"/>
  <c r="F921" i="1" s="1"/>
  <c r="E688" i="1"/>
  <c r="E638" i="1"/>
  <c r="E519" i="1"/>
  <c r="E1053" i="1"/>
  <c r="E922" i="1"/>
  <c r="E921" i="1" s="1"/>
  <c r="E990" i="1"/>
  <c r="E232" i="1"/>
  <c r="E769" i="1"/>
  <c r="F26" i="1"/>
  <c r="F28" i="1" s="1"/>
  <c r="F207" i="1"/>
  <c r="F206" i="1" s="1"/>
  <c r="F195" i="1" s="1"/>
  <c r="E215" i="1"/>
  <c r="E214" i="1" s="1"/>
  <c r="E26" i="1"/>
  <c r="E28" i="1" s="1"/>
  <c r="E207" i="1"/>
  <c r="E206" i="1" s="1"/>
  <c r="E195" i="1" s="1"/>
  <c r="G26" i="1"/>
  <c r="G28" i="1" s="1"/>
  <c r="G207" i="1"/>
  <c r="G206" i="1" s="1"/>
  <c r="G195" i="1" s="1"/>
  <c r="F403" i="1"/>
  <c r="E129" i="1"/>
  <c r="E403" i="1"/>
  <c r="E402" i="1" s="1"/>
  <c r="G1213" i="1"/>
  <c r="E120" i="1"/>
  <c r="F1213" i="1"/>
  <c r="G155" i="1"/>
  <c r="F138" i="1"/>
  <c r="F137" i="1" s="1"/>
  <c r="E1136" i="1"/>
  <c r="F155" i="1"/>
  <c r="E533" i="1"/>
  <c r="E532" i="1" s="1"/>
  <c r="C56" i="1"/>
  <c r="G138" i="1"/>
  <c r="G137" i="1" s="1"/>
  <c r="F129" i="1"/>
  <c r="F482" i="1"/>
  <c r="F1234" i="1"/>
  <c r="F1233" i="1" s="1"/>
  <c r="F1232" i="1" s="1"/>
  <c r="F1231" i="1" s="1"/>
  <c r="F1219" i="1" s="1"/>
  <c r="F141" i="1"/>
  <c r="F140" i="1" s="1"/>
  <c r="G1234" i="1"/>
  <c r="G1233" i="1" s="1"/>
  <c r="G1232" i="1" s="1"/>
  <c r="G1231" i="1" s="1"/>
  <c r="G1219" i="1" s="1"/>
  <c r="G141" i="1"/>
  <c r="G140" i="1" s="1"/>
  <c r="G129" i="1"/>
  <c r="E960" i="1"/>
  <c r="E482" i="1"/>
  <c r="F20" i="1"/>
  <c r="G482" i="1"/>
  <c r="E823" i="1"/>
  <c r="E822" i="1" s="1"/>
  <c r="E821" i="1" s="1"/>
  <c r="E127" i="1"/>
  <c r="E213" i="1" s="1"/>
  <c r="E212" i="1" s="1"/>
  <c r="F823" i="1"/>
  <c r="F822" i="1" s="1"/>
  <c r="G823" i="1"/>
  <c r="G822" i="1" s="1"/>
  <c r="C823" i="1"/>
  <c r="C822" i="1" s="1"/>
  <c r="C821" i="1" s="1"/>
  <c r="C127" i="1"/>
  <c r="E1260" i="1"/>
  <c r="C978" i="1"/>
  <c r="C428" i="1"/>
  <c r="C427" i="1" s="1"/>
  <c r="C426" i="1" s="1"/>
  <c r="E138" i="1"/>
  <c r="E137" i="1" s="1"/>
  <c r="C1136" i="1"/>
  <c r="C429" i="1"/>
  <c r="C28" i="1"/>
  <c r="C129" i="1"/>
  <c r="C119" i="1" s="1"/>
  <c r="G531" i="1"/>
  <c r="G530" i="1" s="1"/>
  <c r="C319" i="1"/>
  <c r="C318" i="1" s="1"/>
  <c r="C317" i="1" s="1"/>
  <c r="C316" i="1" s="1"/>
  <c r="C315" i="1" s="1"/>
  <c r="C307" i="1" s="1"/>
  <c r="F531" i="1"/>
  <c r="F530" i="1" s="1"/>
  <c r="C15" i="1"/>
  <c r="C14" i="1" s="1"/>
  <c r="E126" i="1"/>
  <c r="G20" i="1"/>
  <c r="F1136" i="1"/>
  <c r="G403" i="1"/>
  <c r="G402" i="1" s="1"/>
  <c r="G1136" i="1"/>
  <c r="G56" i="1"/>
  <c r="E20" i="1"/>
  <c r="G430" i="1"/>
  <c r="G17" i="1"/>
  <c r="F430" i="1"/>
  <c r="F56" i="1"/>
  <c r="F15" i="1"/>
  <c r="F14" i="1" s="1"/>
  <c r="E15" i="1"/>
  <c r="E14" i="1" s="1"/>
  <c r="F978" i="1" l="1"/>
  <c r="E531" i="1"/>
  <c r="E530" i="1" s="1"/>
  <c r="E511" i="1" s="1"/>
  <c r="E978" i="1"/>
  <c r="G234" i="1"/>
  <c r="G247" i="1"/>
  <c r="E247" i="1"/>
  <c r="F247" i="1"/>
  <c r="E234" i="1"/>
  <c r="F637" i="1"/>
  <c r="F234" i="1"/>
  <c r="G255" i="1"/>
  <c r="G254" i="1" s="1"/>
  <c r="F245" i="1"/>
  <c r="E245" i="1"/>
  <c r="G978" i="1"/>
  <c r="F255" i="1"/>
  <c r="F254" i="1" s="1"/>
  <c r="F243" i="1"/>
  <c r="F241" i="1" s="1"/>
  <c r="G245" i="1"/>
  <c r="G243" i="1"/>
  <c r="E429" i="1"/>
  <c r="E428" i="1"/>
  <c r="E427" i="1" s="1"/>
  <c r="E426" i="1" s="1"/>
  <c r="F511" i="1"/>
  <c r="G511" i="1"/>
  <c r="E637" i="1"/>
  <c r="G637" i="1"/>
  <c r="C425" i="1"/>
  <c r="C424" i="1" s="1"/>
  <c r="C308" i="1" s="1"/>
  <c r="F821" i="1"/>
  <c r="G821" i="1"/>
  <c r="G238" i="1"/>
  <c r="F402" i="1"/>
  <c r="F316" i="1" s="1"/>
  <c r="F315" i="1" s="1"/>
  <c r="F314" i="1" s="1"/>
  <c r="F313" i="1" s="1"/>
  <c r="F211" i="1"/>
  <c r="F210" i="1" s="1"/>
  <c r="F209" i="1" s="1"/>
  <c r="G211" i="1"/>
  <c r="G210" i="1" s="1"/>
  <c r="G209" i="1" s="1"/>
  <c r="E238" i="1"/>
  <c r="G316" i="1"/>
  <c r="G315" i="1" s="1"/>
  <c r="G314" i="1" s="1"/>
  <c r="G313" i="1" s="1"/>
  <c r="F258" i="1"/>
  <c r="G1045" i="1"/>
  <c r="G258" i="1"/>
  <c r="F238" i="1"/>
  <c r="F1045" i="1"/>
  <c r="E1259" i="1"/>
  <c r="E236" i="1"/>
  <c r="E211" i="1"/>
  <c r="E210" i="1" s="1"/>
  <c r="E209" i="1" s="1"/>
  <c r="E318" i="1"/>
  <c r="E119" i="1"/>
  <c r="E118" i="1" s="1"/>
  <c r="F428" i="1"/>
  <c r="F427" i="1" s="1"/>
  <c r="F426" i="1" s="1"/>
  <c r="F429" i="1"/>
  <c r="G428" i="1"/>
  <c r="G427" i="1" s="1"/>
  <c r="G426" i="1" s="1"/>
  <c r="G429" i="1"/>
  <c r="F119" i="1"/>
  <c r="F118" i="1" s="1"/>
  <c r="C314" i="1"/>
  <c r="C313" i="1" s="1"/>
  <c r="C17" i="1"/>
  <c r="C118" i="1"/>
  <c r="C19" i="1"/>
  <c r="C18" i="1" s="1"/>
  <c r="C22" i="1" s="1"/>
  <c r="G119" i="1"/>
  <c r="G19" i="1" s="1"/>
  <c r="G18" i="1" s="1"/>
  <c r="G22" i="1" s="1"/>
  <c r="F17" i="1"/>
  <c r="E17" i="1"/>
  <c r="G241" i="1" l="1"/>
  <c r="E243" i="1"/>
  <c r="E241" i="1" s="1"/>
  <c r="F231" i="1"/>
  <c r="F230" i="1" s="1"/>
  <c r="G231" i="1"/>
  <c r="G230" i="1" s="1"/>
  <c r="E317" i="1"/>
  <c r="E316" i="1" s="1"/>
  <c r="E315" i="1" s="1"/>
  <c r="E307" i="1" s="1"/>
  <c r="E231" i="1"/>
  <c r="E230" i="1" s="1"/>
  <c r="G425" i="1"/>
  <c r="G424" i="1" s="1"/>
  <c r="G308" i="1" s="1"/>
  <c r="F425" i="1"/>
  <c r="F424" i="1" s="1"/>
  <c r="F308" i="1" s="1"/>
  <c r="F19" i="1"/>
  <c r="F307" i="1"/>
  <c r="E19" i="1"/>
  <c r="E18" i="1" s="1"/>
  <c r="E22" i="1" s="1"/>
  <c r="C306" i="1"/>
  <c r="C305" i="1" s="1"/>
  <c r="G307" i="1"/>
  <c r="C21" i="1"/>
  <c r="C309" i="1"/>
  <c r="G118" i="1"/>
  <c r="G21" i="1"/>
  <c r="G306" i="1"/>
  <c r="F229" i="1" l="1"/>
  <c r="F309" i="1"/>
  <c r="G309" i="1"/>
  <c r="G229" i="1"/>
  <c r="F21" i="1"/>
  <c r="F18" i="1"/>
  <c r="F22" i="1" s="1"/>
  <c r="E314" i="1"/>
  <c r="E313" i="1" s="1"/>
  <c r="E21" i="1"/>
  <c r="F306" i="1"/>
  <c r="F305" i="1" s="1"/>
  <c r="G305" i="1"/>
  <c r="D792" i="1"/>
  <c r="D791" i="1" s="1"/>
  <c r="D790" i="1" s="1"/>
  <c r="D781" i="1"/>
  <c r="D780" i="1" s="1"/>
  <c r="D779" i="1" s="1"/>
  <c r="E306" i="1" l="1"/>
  <c r="D777" i="1"/>
  <c r="D778" i="1"/>
  <c r="D788" i="1"/>
  <c r="D789" i="1"/>
  <c r="D1299" i="1"/>
  <c r="D1292" i="1"/>
  <c r="D1291" i="1" s="1"/>
  <c r="D1290" i="1" s="1"/>
  <c r="D1289" i="1" s="1"/>
  <c r="D1285" i="1"/>
  <c r="D1284" i="1" s="1"/>
  <c r="D1283" i="1" s="1"/>
  <c r="D1281" i="1"/>
  <c r="D1280" i="1" s="1"/>
  <c r="D1279" i="1" s="1"/>
  <c r="D1288" i="1" l="1"/>
  <c r="D248" i="1"/>
  <c r="D1298" i="1"/>
  <c r="D1297" i="1" s="1"/>
  <c r="D1296" i="1" s="1"/>
  <c r="D1295" i="1" s="1"/>
  <c r="D145" i="1"/>
  <c r="D406" i="1"/>
  <c r="D405" i="1" s="1"/>
  <c r="D404" i="1" s="1"/>
  <c r="D410" i="1"/>
  <c r="D1276" i="1" l="1"/>
  <c r="D247" i="1" s="1"/>
  <c r="D409" i="1"/>
  <c r="D408" i="1" s="1"/>
  <c r="D158" i="1"/>
  <c r="D403" i="1" l="1"/>
  <c r="D402" i="1" s="1"/>
  <c r="D488" i="1"/>
  <c r="D173" i="1" s="1"/>
  <c r="D1075" i="1" l="1"/>
  <c r="D1074" i="1" s="1"/>
  <c r="D1073" i="1" s="1"/>
  <c r="D1119" i="1"/>
  <c r="D1118" i="1" l="1"/>
  <c r="D341" i="1"/>
  <c r="D331" i="1"/>
  <c r="D328" i="1" l="1"/>
  <c r="D1117" i="1"/>
  <c r="D1116" i="1" l="1"/>
  <c r="D1115" i="1" l="1"/>
  <c r="D82" i="1"/>
  <c r="D81" i="1" s="1"/>
  <c r="D199" i="1" s="1"/>
  <c r="D198" i="1" s="1"/>
  <c r="D352" i="1" l="1"/>
  <c r="D351" i="1" s="1"/>
  <c r="D359" i="1"/>
  <c r="D358" i="1" s="1"/>
  <c r="D357" i="1" s="1"/>
  <c r="D384" i="1" l="1"/>
  <c r="D383" i="1" s="1"/>
  <c r="D320" i="1" s="1"/>
  <c r="D439" i="1"/>
  <c r="D125" i="1" s="1"/>
  <c r="D442" i="1"/>
  <c r="D130" i="1" s="1"/>
  <c r="D456" i="1"/>
  <c r="D480" i="1"/>
  <c r="D495" i="1"/>
  <c r="D494" i="1" s="1"/>
  <c r="D493" i="1" s="1"/>
  <c r="D499" i="1"/>
  <c r="D128" i="1" s="1"/>
  <c r="D535" i="1"/>
  <c r="D540" i="1"/>
  <c r="D539" i="1" s="1"/>
  <c r="D538" i="1" s="1"/>
  <c r="D557" i="1"/>
  <c r="D556" i="1" s="1"/>
  <c r="D555" i="1" s="1"/>
  <c r="D561" i="1"/>
  <c r="D560" i="1" s="1"/>
  <c r="D559" i="1" s="1"/>
  <c r="D572" i="1"/>
  <c r="D571" i="1" s="1"/>
  <c r="D570" i="1" s="1"/>
  <c r="D590" i="1"/>
  <c r="D589" i="1" s="1"/>
  <c r="D588" i="1" s="1"/>
  <c r="D587" i="1" s="1"/>
  <c r="D586" i="1" s="1"/>
  <c r="D643" i="1"/>
  <c r="D648" i="1"/>
  <c r="D647" i="1" s="1"/>
  <c r="D681" i="1"/>
  <c r="D680" i="1" s="1"/>
  <c r="D679" i="1" s="1"/>
  <c r="D707" i="1"/>
  <c r="D706" i="1" s="1"/>
  <c r="D705" i="1" s="1"/>
  <c r="D704" i="1" s="1"/>
  <c r="D172" i="1" l="1"/>
  <c r="D703" i="1"/>
  <c r="D554" i="1"/>
  <c r="D553" i="1" s="1"/>
  <c r="D537" i="1"/>
  <c r="D170" i="1" s="1"/>
  <c r="D185" i="1"/>
  <c r="D184" i="1" s="1"/>
  <c r="D181" i="1" s="1"/>
  <c r="D534" i="1"/>
  <c r="D774" i="1"/>
  <c r="D773" i="1" s="1"/>
  <c r="D751" i="1"/>
  <c r="D750" i="1" s="1"/>
  <c r="D749" i="1" s="1"/>
  <c r="D755" i="1"/>
  <c r="D754" i="1" s="1"/>
  <c r="D753" i="1" s="1"/>
  <c r="D762" i="1"/>
  <c r="D761" i="1" s="1"/>
  <c r="D766" i="1"/>
  <c r="D765" i="1" s="1"/>
  <c r="D764" i="1" s="1"/>
  <c r="D827" i="1"/>
  <c r="D829" i="1"/>
  <c r="D868" i="1"/>
  <c r="D883" i="1"/>
  <c r="D891" i="1"/>
  <c r="D899" i="1"/>
  <c r="D898" i="1" s="1"/>
  <c r="D897" i="1" s="1"/>
  <c r="D904" i="1"/>
  <c r="D912" i="1"/>
  <c r="D917" i="1"/>
  <c r="D941" i="1"/>
  <c r="D945" i="1"/>
  <c r="D944" i="1" s="1"/>
  <c r="D943" i="1" s="1"/>
  <c r="D983" i="1"/>
  <c r="D982" i="1" s="1"/>
  <c r="D981" i="1" s="1"/>
  <c r="D987" i="1"/>
  <c r="D995" i="1"/>
  <c r="D994" i="1" s="1"/>
  <c r="D1064" i="1"/>
  <c r="D1068" i="1"/>
  <c r="D1079" i="1"/>
  <c r="D1078" i="1" s="1"/>
  <c r="D1077" i="1" s="1"/>
  <c r="D1083" i="1"/>
  <c r="D1012" i="1"/>
  <c r="D166" i="1" l="1"/>
  <c r="D26" i="1"/>
  <c r="D28" i="1" s="1"/>
  <c r="D207" i="1"/>
  <c r="D206" i="1" s="1"/>
  <c r="D772" i="1"/>
  <c r="D748" i="1"/>
  <c r="D747" i="1"/>
  <c r="D1063" i="1"/>
  <c r="D1062" i="1" s="1"/>
  <c r="D1061" i="1" s="1"/>
  <c r="D1060" i="1" s="1"/>
  <c r="D760" i="1"/>
  <c r="D759" i="1" s="1"/>
  <c r="D758" i="1" s="1"/>
  <c r="D826" i="1"/>
  <c r="D1228" i="1"/>
  <c r="D1227" i="1" s="1"/>
  <c r="D1226" i="1" s="1"/>
  <c r="D1216" i="1"/>
  <c r="D149" i="1" s="1"/>
  <c r="D1236" i="1"/>
  <c r="D142" i="1" s="1"/>
  <c r="D1265" i="1"/>
  <c r="D1215" i="1" l="1"/>
  <c r="D1214" i="1" s="1"/>
  <c r="D1213" i="1" s="1"/>
  <c r="D1211" i="1" l="1"/>
  <c r="D1212" i="1" s="1"/>
  <c r="D986" i="1" l="1"/>
  <c r="D1273" i="1"/>
  <c r="D1272" i="1" s="1"/>
  <c r="D1271" i="1" s="1"/>
  <c r="D1270" i="1" l="1"/>
  <c r="D1269" i="1" s="1"/>
  <c r="D1268" i="1" s="1"/>
  <c r="D985" i="1"/>
  <c r="D979" i="1" s="1"/>
  <c r="D156" i="1" l="1"/>
  <c r="D980" i="1"/>
  <c r="D235" i="1" s="1"/>
  <c r="D234" i="1" s="1"/>
  <c r="D771" i="1"/>
  <c r="D770" i="1" l="1"/>
  <c r="D79" i="1"/>
  <c r="D67" i="1"/>
  <c r="D58" i="1"/>
  <c r="D197" i="1" l="1"/>
  <c r="D196" i="1" s="1"/>
  <c r="D78" i="1"/>
  <c r="D66" i="1"/>
  <c r="D201" i="1" s="1"/>
  <c r="D200" i="1" s="1"/>
  <c r="D90" i="1"/>
  <c r="D769" i="1"/>
  <c r="D106" i="1" l="1"/>
  <c r="D148" i="1" l="1"/>
  <c r="D157" i="1" l="1"/>
  <c r="D155" i="1" s="1"/>
  <c r="D164" i="1"/>
  <c r="D163" i="1" l="1"/>
  <c r="D162" i="1" l="1"/>
  <c r="D568" i="1"/>
  <c r="D567" i="1" l="1"/>
  <c r="D623" i="1"/>
  <c r="D619" i="1"/>
  <c r="D618" i="1" s="1"/>
  <c r="D601" i="1"/>
  <c r="D597" i="1"/>
  <c r="D740" i="1"/>
  <c r="D825" i="1"/>
  <c r="D968" i="1"/>
  <c r="D527" i="1"/>
  <c r="D824" i="1" l="1"/>
  <c r="D967" i="1"/>
  <c r="D622" i="1"/>
  <c r="D621" i="1" s="1"/>
  <c r="D566" i="1"/>
  <c r="D565" i="1" s="1"/>
  <c r="D596" i="1"/>
  <c r="D526" i="1"/>
  <c r="D739" i="1"/>
  <c r="D600" i="1"/>
  <c r="D564" i="1" l="1"/>
  <c r="D617" i="1"/>
  <c r="D616" i="1" s="1"/>
  <c r="D615" i="1" s="1"/>
  <c r="D823" i="1"/>
  <c r="D738" i="1"/>
  <c r="D595" i="1"/>
  <c r="D525" i="1"/>
  <c r="D599" i="1"/>
  <c r="D966" i="1"/>
  <c r="D154" i="1"/>
  <c r="D594" i="1" l="1"/>
  <c r="D593" i="1" s="1"/>
  <c r="D822" i="1"/>
  <c r="D112" i="1"/>
  <c r="D105" i="1"/>
  <c r="D57" i="1" s="1"/>
  <c r="D864" i="1"/>
  <c r="D876" i="1"/>
  <c r="D171" i="1" l="1"/>
  <c r="D863" i="1"/>
  <c r="D15" i="1"/>
  <c r="D875" i="1"/>
  <c r="D111" i="1"/>
  <c r="D16" i="1" s="1"/>
  <c r="D940" i="1"/>
  <c r="D14" i="1" l="1"/>
  <c r="D17" i="1"/>
  <c r="D874" i="1"/>
  <c r="D939" i="1"/>
  <c r="D110" i="1"/>
  <c r="D937" i="1" l="1"/>
  <c r="D938" i="1"/>
  <c r="D244" i="1" s="1"/>
  <c r="D56" i="1"/>
  <c r="D205" i="1"/>
  <c r="D204" i="1" s="1"/>
  <c r="D195" i="1" s="1"/>
  <c r="D873" i="1"/>
  <c r="D872" i="1" l="1"/>
  <c r="D930" i="1" l="1"/>
  <c r="D153" i="1" s="1"/>
  <c r="D929" i="1" l="1"/>
  <c r="D928" i="1" l="1"/>
  <c r="D324" i="1" l="1"/>
  <c r="D322" i="1" s="1"/>
  <c r="D369" i="1"/>
  <c r="D381" i="1"/>
  <c r="D391" i="1"/>
  <c r="D321" i="1" l="1"/>
  <c r="D398" i="1"/>
  <c r="D376" i="1"/>
  <c r="D368" i="1"/>
  <c r="D390" i="1"/>
  <c r="D432" i="1"/>
  <c r="D123" i="1" s="1"/>
  <c r="D434" i="1"/>
  <c r="D448" i="1"/>
  <c r="D468" i="1"/>
  <c r="D133" i="1" s="1"/>
  <c r="D477" i="1"/>
  <c r="D136" i="1" s="1"/>
  <c r="D484" i="1"/>
  <c r="D506" i="1"/>
  <c r="D121" i="1" s="1"/>
  <c r="D516" i="1"/>
  <c r="D523" i="1"/>
  <c r="D659" i="1"/>
  <c r="D663" i="1"/>
  <c r="D696" i="1"/>
  <c r="D700" i="1"/>
  <c r="D725" i="1"/>
  <c r="D729" i="1"/>
  <c r="D736" i="1"/>
  <c r="D744" i="1"/>
  <c r="D579" i="1"/>
  <c r="D583" i="1"/>
  <c r="D837" i="1"/>
  <c r="D839" i="1"/>
  <c r="D847" i="1"/>
  <c r="D855" i="1"/>
  <c r="D975" i="1"/>
  <c r="D997" i="1"/>
  <c r="D1004" i="1"/>
  <c r="D1027" i="1"/>
  <c r="D1034" i="1"/>
  <c r="D1042" i="1"/>
  <c r="D1050" i="1"/>
  <c r="D1057" i="1"/>
  <c r="D1187" i="1"/>
  <c r="D1105" i="1"/>
  <c r="D146" i="1" s="1"/>
  <c r="D1112" i="1"/>
  <c r="D1126" i="1"/>
  <c r="D1133" i="1"/>
  <c r="D1141" i="1"/>
  <c r="D1148" i="1"/>
  <c r="D1155" i="1"/>
  <c r="D1162" i="1"/>
  <c r="D1169" i="1"/>
  <c r="D1176" i="1"/>
  <c r="D1183" i="1"/>
  <c r="D1194" i="1"/>
  <c r="D1201" i="1"/>
  <c r="D1208" i="1"/>
  <c r="D1224" i="1"/>
  <c r="D132" i="1" l="1"/>
  <c r="D319" i="1"/>
  <c r="D318" i="1" s="1"/>
  <c r="D144" i="1"/>
  <c r="D135" i="1"/>
  <c r="D441" i="1"/>
  <c r="D126" i="1" s="1"/>
  <c r="D431" i="1"/>
  <c r="D120" i="1" s="1"/>
  <c r="D486" i="1"/>
  <c r="D993" i="1"/>
  <c r="D124" i="1"/>
  <c r="D122" i="1" s="1"/>
  <c r="D131" i="1"/>
  <c r="D1175" i="1"/>
  <c r="D1147" i="1"/>
  <c r="D1132" i="1"/>
  <c r="D1056" i="1"/>
  <c r="D1026" i="1"/>
  <c r="D724" i="1"/>
  <c r="D1235" i="1"/>
  <c r="D1186" i="1"/>
  <c r="D882" i="1"/>
  <c r="D846" i="1"/>
  <c r="D743" i="1"/>
  <c r="D658" i="1"/>
  <c r="D515" i="1"/>
  <c r="D397" i="1"/>
  <c r="D1111" i="1"/>
  <c r="D578" i="1"/>
  <c r="D389" i="1"/>
  <c r="D1168" i="1"/>
  <c r="D1049" i="1"/>
  <c r="D1033" i="1"/>
  <c r="D582" i="1"/>
  <c r="D735" i="1"/>
  <c r="D728" i="1"/>
  <c r="D699" i="1"/>
  <c r="D367" i="1"/>
  <c r="D1207" i="1"/>
  <c r="D1161" i="1"/>
  <c r="D1041" i="1"/>
  <c r="D1003" i="1"/>
  <c r="D695" i="1"/>
  <c r="D1200" i="1"/>
  <c r="D1182" i="1"/>
  <c r="D1154" i="1"/>
  <c r="D1140" i="1"/>
  <c r="D1125" i="1"/>
  <c r="D1193" i="1"/>
  <c r="D974" i="1"/>
  <c r="D959" i="1" s="1"/>
  <c r="D890" i="1"/>
  <c r="D854" i="1"/>
  <c r="D662" i="1"/>
  <c r="D483" i="1"/>
  <c r="D375" i="1"/>
  <c r="D1223" i="1"/>
  <c r="D476" i="1"/>
  <c r="D1104" i="1"/>
  <c r="D505" i="1"/>
  <c r="D522" i="1"/>
  <c r="D642" i="1"/>
  <c r="D836" i="1"/>
  <c r="D482" i="1" l="1"/>
  <c r="D317" i="1"/>
  <c r="D698" i="1"/>
  <c r="D141" i="1"/>
  <c r="D374" i="1"/>
  <c r="D430" i="1"/>
  <c r="D161" i="1"/>
  <c r="D1234" i="1"/>
  <c r="D641" i="1"/>
  <c r="D1048" i="1"/>
  <c r="D1055" i="1"/>
  <c r="D1146" i="1"/>
  <c r="D521" i="1"/>
  <c r="D520" i="1" s="1"/>
  <c r="D973" i="1"/>
  <c r="D1153" i="1"/>
  <c r="D1206" i="1"/>
  <c r="D581" i="1"/>
  <c r="D514" i="1"/>
  <c r="D742" i="1"/>
  <c r="D169" i="1" s="1"/>
  <c r="D845" i="1"/>
  <c r="D504" i="1"/>
  <c r="D646" i="1"/>
  <c r="D853" i="1"/>
  <c r="D1124" i="1"/>
  <c r="D1199" i="1"/>
  <c r="D694" i="1"/>
  <c r="D1002" i="1"/>
  <c r="D727" i="1"/>
  <c r="D577" i="1"/>
  <c r="D1110" i="1"/>
  <c r="D396" i="1"/>
  <c r="D835" i="1"/>
  <c r="D862" i="1"/>
  <c r="D1103" i="1"/>
  <c r="D1222" i="1"/>
  <c r="D1221" i="1" s="1"/>
  <c r="D661" i="1"/>
  <c r="D889" i="1"/>
  <c r="D1192" i="1"/>
  <c r="D1139" i="1"/>
  <c r="D1181" i="1"/>
  <c r="D1040" i="1"/>
  <c r="D1160" i="1"/>
  <c r="D366" i="1"/>
  <c r="D734" i="1"/>
  <c r="D992" i="1"/>
  <c r="D1032" i="1"/>
  <c r="D1167" i="1"/>
  <c r="D388" i="1"/>
  <c r="D657" i="1"/>
  <c r="D881" i="1"/>
  <c r="D1185" i="1"/>
  <c r="D723" i="1"/>
  <c r="D903" i="1"/>
  <c r="D1025" i="1"/>
  <c r="D1131" i="1"/>
  <c r="D1174" i="1"/>
  <c r="D219" i="1" l="1"/>
  <c r="D218" i="1" s="1"/>
  <c r="D519" i="1"/>
  <c r="D373" i="1"/>
  <c r="D428" i="1"/>
  <c r="D429" i="1"/>
  <c r="D140" i="1"/>
  <c r="D20" i="1"/>
  <c r="D733" i="1"/>
  <c r="D645" i="1"/>
  <c r="D134" i="1"/>
  <c r="D147" i="1"/>
  <c r="D168" i="1"/>
  <c r="D1233" i="1"/>
  <c r="D722" i="1"/>
  <c r="D1031" i="1"/>
  <c r="D253" i="1" s="1"/>
  <c r="D1039" i="1"/>
  <c r="D252" i="1" s="1"/>
  <c r="D1191" i="1"/>
  <c r="D395" i="1"/>
  <c r="D1001" i="1"/>
  <c r="D844" i="1"/>
  <c r="D1205" i="1"/>
  <c r="D972" i="1"/>
  <c r="D960" i="1" s="1"/>
  <c r="D1145" i="1"/>
  <c r="D1047" i="1"/>
  <c r="D902" i="1"/>
  <c r="D880" i="1"/>
  <c r="D656" i="1"/>
  <c r="D387" i="1"/>
  <c r="D365" i="1"/>
  <c r="D1138" i="1"/>
  <c r="D834" i="1"/>
  <c r="D576" i="1"/>
  <c r="D1198" i="1"/>
  <c r="D852" i="1"/>
  <c r="D1102" i="1"/>
  <c r="D1130" i="1"/>
  <c r="D888" i="1"/>
  <c r="D1173" i="1"/>
  <c r="D1024" i="1"/>
  <c r="D251" i="1" s="1"/>
  <c r="D1166" i="1"/>
  <c r="D991" i="1"/>
  <c r="D1159" i="1"/>
  <c r="D1180" i="1"/>
  <c r="D861" i="1"/>
  <c r="D1109" i="1"/>
  <c r="D259" i="1" s="1"/>
  <c r="D1123" i="1"/>
  <c r="D503" i="1"/>
  <c r="D513" i="1"/>
  <c r="D1152" i="1"/>
  <c r="D1054" i="1"/>
  <c r="D640" i="1"/>
  <c r="D239" i="1" l="1"/>
  <c r="D231" i="1"/>
  <c r="D230" i="1" s="1"/>
  <c r="D263" i="1"/>
  <c r="D262" i="1"/>
  <c r="D221" i="1"/>
  <c r="D220" i="1" s="1"/>
  <c r="D261" i="1"/>
  <c r="D233" i="1"/>
  <c r="D232" i="1" s="1"/>
  <c r="D1046" i="1"/>
  <c r="D127" i="1"/>
  <c r="D639" i="1"/>
  <c r="D575" i="1"/>
  <c r="D427" i="1"/>
  <c r="D732" i="1"/>
  <c r="D1232" i="1"/>
  <c r="D1179" i="1"/>
  <c r="D655" i="1"/>
  <c r="D1053" i="1"/>
  <c r="D887" i="1"/>
  <c r="D1204" i="1"/>
  <c r="D512" i="1"/>
  <c r="D1165" i="1"/>
  <c r="D1172" i="1"/>
  <c r="D1129" i="1"/>
  <c r="D1197" i="1"/>
  <c r="D1137" i="1"/>
  <c r="D896" i="1"/>
  <c r="D971" i="1"/>
  <c r="D721" i="1"/>
  <c r="D1151" i="1"/>
  <c r="D502" i="1"/>
  <c r="D1122" i="1"/>
  <c r="D1108" i="1"/>
  <c r="D860" i="1"/>
  <c r="D1158" i="1"/>
  <c r="D990" i="1"/>
  <c r="D1023" i="1"/>
  <c r="D1101" i="1"/>
  <c r="D851" i="1"/>
  <c r="D833" i="1"/>
  <c r="D879" i="1"/>
  <c r="D1144" i="1"/>
  <c r="D843" i="1"/>
  <c r="D1000" i="1"/>
  <c r="D394" i="1"/>
  <c r="D372" i="1"/>
  <c r="D1190" i="1"/>
  <c r="D1038" i="1"/>
  <c r="D1030" i="1"/>
  <c r="D213" i="1" l="1"/>
  <c r="D212" i="1" s="1"/>
  <c r="D316" i="1"/>
  <c r="D978" i="1"/>
  <c r="D426" i="1"/>
  <c r="D842" i="1"/>
  <c r="D1022" i="1"/>
  <c r="D129" i="1"/>
  <c r="D1231" i="1"/>
  <c r="D832" i="1"/>
  <c r="D1136" i="1"/>
  <c r="D850" i="1"/>
  <c r="D859" i="1"/>
  <c r="D895" i="1"/>
  <c r="D638" i="1"/>
  <c r="D1037" i="1"/>
  <c r="D315" i="1" l="1"/>
  <c r="D314" i="1" s="1"/>
  <c r="D306" i="1" s="1"/>
  <c r="D307" i="1" l="1"/>
  <c r="D313" i="1"/>
  <c r="D1072" i="1"/>
  <c r="D260" i="1" s="1"/>
  <c r="D258" i="1" l="1"/>
  <c r="D1071" i="1"/>
  <c r="D1045" i="1" s="1"/>
  <c r="D692" i="1" l="1"/>
  <c r="D691" i="1" l="1"/>
  <c r="D533" i="1"/>
  <c r="D690" i="1" l="1"/>
  <c r="D532" i="1"/>
  <c r="D531" i="1" s="1"/>
  <c r="D916" i="1"/>
  <c r="D911" i="1"/>
  <c r="D1243" i="1"/>
  <c r="D165" i="1" s="1"/>
  <c r="D1247" i="1"/>
  <c r="D530" i="1" l="1"/>
  <c r="D511" i="1" s="1"/>
  <c r="D689" i="1"/>
  <c r="D245" i="1" s="1"/>
  <c r="D915" i="1"/>
  <c r="D1246" i="1"/>
  <c r="D1242" i="1"/>
  <c r="D910" i="1"/>
  <c r="D1019" i="1"/>
  <c r="D688" i="1" l="1"/>
  <c r="D909" i="1"/>
  <c r="D246" i="1" s="1"/>
  <c r="D1241" i="1"/>
  <c r="D1018" i="1"/>
  <c r="D1245" i="1"/>
  <c r="D908" i="1" l="1"/>
  <c r="D821" i="1" s="1"/>
  <c r="D1017" i="1"/>
  <c r="D1240" i="1"/>
  <c r="D255" i="1" s="1"/>
  <c r="D1239" i="1" l="1"/>
  <c r="D1016" i="1"/>
  <c r="D685" i="1"/>
  <c r="D167" i="1" s="1"/>
  <c r="D215" i="1" l="1"/>
  <c r="D214" i="1" s="1"/>
  <c r="D1219" i="1"/>
  <c r="D254" i="1" s="1"/>
  <c r="D1015" i="1"/>
  <c r="D684" i="1"/>
  <c r="D683" i="1" l="1"/>
  <c r="D926" i="1"/>
  <c r="D152" i="1" s="1"/>
  <c r="D678" i="1" l="1"/>
  <c r="D242" i="1" s="1"/>
  <c r="D925" i="1"/>
  <c r="D677" i="1" l="1"/>
  <c r="D637" i="1" s="1"/>
  <c r="D924" i="1"/>
  <c r="D923" i="1" s="1"/>
  <c r="D240" i="1" s="1"/>
  <c r="D922" i="1" l="1"/>
  <c r="D921" i="1" s="1"/>
  <c r="D238" i="1"/>
  <c r="A1256" i="1"/>
  <c r="B1256" i="1"/>
  <c r="D1264" i="1" l="1"/>
  <c r="D1263" i="1" l="1"/>
  <c r="D1262" i="1" l="1"/>
  <c r="D1261" i="1" l="1"/>
  <c r="D237" i="1" s="1"/>
  <c r="D1260" i="1" l="1"/>
  <c r="D236" i="1" s="1"/>
  <c r="D1259" i="1" l="1"/>
  <c r="D1011" i="1" l="1"/>
  <c r="D1010" i="1" l="1"/>
  <c r="D1009" i="1" l="1"/>
  <c r="D250" i="1" s="1"/>
  <c r="D249" i="1" l="1"/>
  <c r="D1008" i="1"/>
  <c r="D1007" i="1" s="1"/>
  <c r="D139" i="1" l="1"/>
  <c r="D1257" i="1"/>
  <c r="D1255" i="1"/>
  <c r="D138" i="1" s="1"/>
  <c r="D119" i="1" s="1"/>
  <c r="D118" i="1" s="1"/>
  <c r="D137" i="1" l="1"/>
  <c r="D1254" i="1"/>
  <c r="D211" i="1" l="1"/>
  <c r="D210" i="1" s="1"/>
  <c r="D209" i="1" s="1"/>
  <c r="D19" i="1"/>
  <c r="D1253" i="1"/>
  <c r="D21" i="1" l="1"/>
  <c r="D18" i="1"/>
  <c r="D22" i="1" s="1"/>
  <c r="D1252" i="1"/>
  <c r="D243" i="1" s="1"/>
  <c r="D1251" i="1" l="1"/>
  <c r="D241" i="1" l="1"/>
  <c r="D229" i="1" s="1"/>
  <c r="D1250" i="1"/>
  <c r="D425" i="1" s="1"/>
  <c r="D309" i="1" l="1"/>
  <c r="D424" i="1"/>
  <c r="D308" i="1" l="1"/>
  <c r="D305" i="1" l="1"/>
  <c r="E1092" i="1"/>
  <c r="E1087" i="1" s="1"/>
  <c r="E260" i="1" s="1"/>
  <c r="E1086" i="1" l="1"/>
  <c r="E1045" i="1" s="1"/>
  <c r="E425" i="1" s="1"/>
  <c r="E258" i="1"/>
  <c r="E229" i="1" s="1"/>
  <c r="E424" i="1" l="1"/>
  <c r="E308" i="1" s="1"/>
  <c r="E305" i="1" s="1"/>
  <c r="E309" i="1" l="1"/>
</calcChain>
</file>

<file path=xl/sharedStrings.xml><?xml version="1.0" encoding="utf-8"?>
<sst xmlns="http://schemas.openxmlformats.org/spreadsheetml/2006/main" count="1322" uniqueCount="585">
  <si>
    <t>Prihodi poslovanja</t>
  </si>
  <si>
    <t>Prihodi od prodaje nefinancijske imovine</t>
  </si>
  <si>
    <t>Rashodi poslovanja</t>
  </si>
  <si>
    <t>Rashodi za nabavu nefinancijske imovine</t>
  </si>
  <si>
    <t>Primici od financijske imovine i zaduživanja</t>
  </si>
  <si>
    <t>Izdaci za financijsku imovinu i otplate zajmova</t>
  </si>
  <si>
    <t>Naziv računa prihoda i rashoda ekonomske klasifikacije</t>
  </si>
  <si>
    <t>Prihodi od poreza</t>
  </si>
  <si>
    <t>Porez i prirez na dohodak</t>
  </si>
  <si>
    <t>Porezi na imovinu</t>
  </si>
  <si>
    <t>Pomoći iz inozemstva i od subjek. unutar op. p</t>
  </si>
  <si>
    <t>Prihodi od imovine</t>
  </si>
  <si>
    <t>Prihodi od financijske imovine</t>
  </si>
  <si>
    <t>pristojbi po posebnim propisima i naknada</t>
  </si>
  <si>
    <t>SVEUKUPNO PRIHODI I PRIMICI</t>
  </si>
  <si>
    <t>A.</t>
  </si>
  <si>
    <t>B.</t>
  </si>
  <si>
    <t>SVEUKUPNO RASHODI I IZDACI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</si>
  <si>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</si>
  <si>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</si>
  <si>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</si>
  <si>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</si>
  <si>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</si>
  <si>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</si>
  <si>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</si>
  <si>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</si>
  <si>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</si>
  <si>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</si>
  <si>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</si>
  <si>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kuć. na temelju osig i dr.nak</t>
  </si>
  <si>
    <t>Ostale naknade građanima i kuć. iz proračuna</t>
  </si>
  <si>
    <t>Ostali rashodi</t>
  </si>
  <si>
    <t>Tekuće donacije</t>
  </si>
  <si>
    <t>Građevinski objekti</t>
  </si>
  <si>
    <t>UKUPNO RASHODI I IZDACI</t>
  </si>
  <si>
    <t>RAZDJEL 002 JEDINSTVENI UPRAVNI ODJEL</t>
  </si>
  <si>
    <t>GLAVA 00201 JEDINSTVENI UPRAVNI ODJEL</t>
  </si>
  <si>
    <t>Rashodi za nabavu proizvedene dugotrajne imovine</t>
  </si>
  <si>
    <t>Ostale naknade građanima i kućanstvima iz proračuna</t>
  </si>
  <si>
    <t xml:space="preserve"> Rashodi poslovanja</t>
  </si>
  <si>
    <t>Naknade građanima i kućanstvima na temelju osig. i druge naknade</t>
  </si>
  <si>
    <t>RAČUN FINANCIRANJA</t>
  </si>
  <si>
    <t>RAČUN PRIHODA I RASHODA</t>
  </si>
  <si>
    <t>Primljene otplate glavnice danih zajmova</t>
  </si>
  <si>
    <t>Pr.glav.zajmova danih nepr.org,građ.i kućanstvima</t>
  </si>
  <si>
    <t>Kapitalne pomoći</t>
  </si>
  <si>
    <t>Kapitalne donacije</t>
  </si>
  <si>
    <t>Nematerijalna proizvedena imovina</t>
  </si>
  <si>
    <t>Matarijalni rashodi</t>
  </si>
  <si>
    <t>Pomoći od izvanproračunskih korisnika</t>
  </si>
  <si>
    <t xml:space="preserve">   II. POSEBNI DIO</t>
  </si>
  <si>
    <t>IZVOR 05 POMOĆI</t>
  </si>
  <si>
    <t>IZVOR 01 OPĆI PRIHODI I PRIMICI</t>
  </si>
  <si>
    <t>IZVOR 04 PRIHODI ZA POSEBNE NAMJENE</t>
  </si>
  <si>
    <t xml:space="preserve">                      I. OPĆI DIO</t>
  </si>
  <si>
    <t>Rashodi za nabavu neproizvedene dugotrajne imovine</t>
  </si>
  <si>
    <t xml:space="preserve">Materijalna imovina- prirodna bogatstva </t>
  </si>
  <si>
    <t>Tablica 2.: Primici i izdaci prema ekonomskoj klasifikaciji raspoređuju se kako slijedi:</t>
  </si>
  <si>
    <t>Izdaci za financijsku imovinu i otplatu zajmova</t>
  </si>
  <si>
    <t>Izdaci za dionice i udjele u glavnici</t>
  </si>
  <si>
    <t>Dionice i udjele u glavnici trgovačkih društava u javnom sektoru</t>
  </si>
  <si>
    <t>Tablica 2: Rashodi i izdaci Proračuna po programskoj klasifikaciji raspoređuju se kako slijedi:</t>
  </si>
  <si>
    <t>Porez na tvrtku odnosno naziv tvrtke</t>
  </si>
  <si>
    <t>Tekuće pomoći iz županijskog proračuna</t>
  </si>
  <si>
    <t>Tekuće pomoći iz općinskog proračuna</t>
  </si>
  <si>
    <t>Kapitalne pomoći iz državnog proračuna</t>
  </si>
  <si>
    <t>Kapitalne pomoći iz županijskog proračuna</t>
  </si>
  <si>
    <t>Naknada za ostale koncesije - eksploatacija</t>
  </si>
  <si>
    <t>Naknada za korištenje naftne luke, naftoovoda i ekspl.m</t>
  </si>
  <si>
    <t>Prihod od zakupa poslovnih objekta</t>
  </si>
  <si>
    <t>Ostali prihodi od nefinancijske imovine</t>
  </si>
  <si>
    <t>Šumski doprinos</t>
  </si>
  <si>
    <t>Ostali nespomenuti prihodi po posebnim propisima</t>
  </si>
  <si>
    <t>Ostali nespomenuti prihodi od asfaltne baze</t>
  </si>
  <si>
    <t>Ostali nespomenuti prihodi od grobljanske naknade</t>
  </si>
  <si>
    <t>Ostali nespomenuti prihodi od ostalih naknada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</si>
  <si>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</si>
  <si>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</si>
  <si>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</si>
  <si>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</si>
  <si>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</si>
  <si>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Reprezentacija</t>
  </si>
  <si>
    <t>Tuzemne članarine</t>
  </si>
  <si>
    <t>Rashodi protokola</t>
  </si>
  <si>
    <t>Tekuće donacije političkim strankama</t>
  </si>
  <si>
    <t>Pomoć osobama s invaliditetom</t>
  </si>
  <si>
    <t xml:space="preserve">Ostale naknade iz proračuna u naravi - dječji darovi </t>
  </si>
  <si>
    <t>Tekuće donacije udrugama</t>
  </si>
  <si>
    <t>Tekuće donacije sportskim društvima</t>
  </si>
  <si>
    <t>Veterinarske usluge</t>
  </si>
  <si>
    <t xml:space="preserve">Ostale usluge tekućeg održavanja nerazvrstanih cesta </t>
  </si>
  <si>
    <t>Ostale usluge tekućeg i investicijskog održavanja</t>
  </si>
  <si>
    <t>Ostali nespomenuti građevinski objekti</t>
  </si>
  <si>
    <t>Ostali slični prometni objekti</t>
  </si>
  <si>
    <t>Naknada za bolest, invalidnost i smrtni slučaj</t>
  </si>
  <si>
    <t xml:space="preserve">Ostali nenavedeni rashodi </t>
  </si>
  <si>
    <t>Naknade za prijevoz na službenom putu u zemlji</t>
  </si>
  <si>
    <t>Naknade za prijevoz na posao i s posla</t>
  </si>
  <si>
    <t>Seminari, savjetovanja i simpoziji</t>
  </si>
  <si>
    <t>Električna energija</t>
  </si>
  <si>
    <t>Plin</t>
  </si>
  <si>
    <t xml:space="preserve">Usluge telefona </t>
  </si>
  <si>
    <t>Poštarina</t>
  </si>
  <si>
    <t>Opskrba vodom</t>
  </si>
  <si>
    <t>Ostale računalne usluge</t>
  </si>
  <si>
    <t>Ostale nespomenute usluge</t>
  </si>
  <si>
    <t>Upravne i administrativne pristojbe</t>
  </si>
  <si>
    <t>Sudske pristojbe</t>
  </si>
  <si>
    <t>Javnobilježničke pristojbe</t>
  </si>
  <si>
    <t>Usluge platnog prometa</t>
  </si>
  <si>
    <t>Oprema</t>
  </si>
  <si>
    <t>Ostale usluge tekućeg održ. neraz cesta - zimska služba</t>
  </si>
  <si>
    <t>Komunalna naknada</t>
  </si>
  <si>
    <t>Ostali nespomenuti rashodi poslovanja (maske, dezinficijensi i sl.)</t>
  </si>
  <si>
    <t>Tekuće donacije udrugama - HGSS</t>
  </si>
  <si>
    <t>Prehrana</t>
  </si>
  <si>
    <t>Sufinanciranje boravka djece u vrtićima</t>
  </si>
  <si>
    <t>IZVOR FINANCIRANJA 05 POMOĆI</t>
  </si>
  <si>
    <t>Ostali nespomenuti građevinski objekti - igralište</t>
  </si>
  <si>
    <t>PROGRAM 1001 RAD PREDSTAVNIČKOG I IZVRŠNOG TIJELA</t>
  </si>
  <si>
    <t>RAZDJEL 001 PREDSTAVNIČKO I IZVRŠNO TIJELO OPĆINE</t>
  </si>
  <si>
    <t>GLAVA 00201 - Jedinstveni upravni odjel</t>
  </si>
  <si>
    <t>PROGRAM 1003 UPRAVLJANJE IMOVINOM</t>
  </si>
  <si>
    <t>Motorni benzin i dizel gorivo</t>
  </si>
  <si>
    <t>Materijal i dijelovi za tekuće i invest. održavanje opreme</t>
  </si>
  <si>
    <t>Usluge tekućeg i investicijskog održavanja opreme</t>
  </si>
  <si>
    <t>Električna energija - javna rasvjeta</t>
  </si>
  <si>
    <t>Ekološke usluge - odvoz smeća s groblja</t>
  </si>
  <si>
    <t>Ekološke usluge - odvoz smeća</t>
  </si>
  <si>
    <t>Ekološke usluge - odvoz smeća sa zelenih otoka</t>
  </si>
  <si>
    <t>Ostale naknade iz proračuna u naravi</t>
  </si>
  <si>
    <t>Tekuće donacije humanitarnim organizacijama</t>
  </si>
  <si>
    <t xml:space="preserve">Plaće </t>
  </si>
  <si>
    <t>Naknade za rad članovima pred. i izvršnih tijela - neto</t>
  </si>
  <si>
    <t>Dimnjačarske usluge</t>
  </si>
  <si>
    <t>Usluge čišćenja, pranja i slično</t>
  </si>
  <si>
    <t>Ostale pristojbe i naknade</t>
  </si>
  <si>
    <t>Ostale nespomenute usluge - naknada ministarstvu</t>
  </si>
  <si>
    <t>Postrojenja i oprema</t>
  </si>
  <si>
    <t>Ekološke usluge - čišćenje deponija</t>
  </si>
  <si>
    <t>Kapitalne pomoći trgovačkim društvima u javnom sektoru</t>
  </si>
  <si>
    <t>Ostale naknade za korištenje nefin. Imovine (HAKOM)</t>
  </si>
  <si>
    <t xml:space="preserve">Kapitalne pomoći od ostalih izvanproračunskih korisnika </t>
  </si>
  <si>
    <t>Plaće (bruto)</t>
  </si>
  <si>
    <t>Javna rasvjeta</t>
  </si>
  <si>
    <t>Funkcijska klasifikacija: 0111 - Izvršna i zakonodavna tijela</t>
  </si>
  <si>
    <t>Funkcijska klasifikacija: 0112 - Financijski i fiskalni poslovi</t>
  </si>
  <si>
    <t>Funkcijska klasifikacija: 0660 Rashodi vezani uz stanovanje i kom. pogod. koji nisu drugdje svrstani</t>
  </si>
  <si>
    <t>Funkcijska klasifikacija: 0640 - Ulična rasvjeta</t>
  </si>
  <si>
    <t>Funkcijska klasifikacija: 0610 Razvoj stanovanja</t>
  </si>
  <si>
    <t>Funkcijska klasifikacija: 0520 Gospodarenje otpadnim vodama</t>
  </si>
  <si>
    <t>Funkcijska klasifikacija: 0620 Razvoj zajednice</t>
  </si>
  <si>
    <t>Funkcijska klasifikacija: 0630 Opskrba vodom</t>
  </si>
  <si>
    <t>Funkcijska klasifikacija: 0510 Gospodarenje otpadom</t>
  </si>
  <si>
    <t>Funkcijska klasifikacija: 0320 Usluge protupožarne zaštite</t>
  </si>
  <si>
    <t>Funkcijska klasifikacija: 0220 Civilna obrana</t>
  </si>
  <si>
    <t>Funkcijska klasifikacija: 0810 Službe rekreacije i sporta</t>
  </si>
  <si>
    <t>Funkcijska klasifikacija: 0820 Službe kulture</t>
  </si>
  <si>
    <t>Funkcijska klasifikacija: 0840 Religijske i druge službe zajednice</t>
  </si>
  <si>
    <t>Funkcijska klasifikacija: 1020 Starost</t>
  </si>
  <si>
    <t>Funkcijska klasifikacija: 1060 Stanovanje</t>
  </si>
  <si>
    <t>Funkcijska klasifikacija: 1040 Obitelj i djeca</t>
  </si>
  <si>
    <t>Funkcijska klasifikacija: 1012 Invaliditet</t>
  </si>
  <si>
    <t>Ostale usluge tek.održ. javne odv. oborinskih voda</t>
  </si>
  <si>
    <t>Tekuće donacije udrugama - Stožer civilne zaštite Općine Peteranec</t>
  </si>
  <si>
    <t>PROGRAM 1004 IZGRADNJA KOMUNALNE INFRASTRUKTURE</t>
  </si>
  <si>
    <t>PROGRAM 1005 ODRŽAVANJE KOMUNALNE INFRASTRUKTURE</t>
  </si>
  <si>
    <t>Subvencije obrtnicima</t>
  </si>
  <si>
    <t>Subvencije</t>
  </si>
  <si>
    <t>Subvencije trg. društvima, poljop. i obrtnicima izvan jav. sektora</t>
  </si>
  <si>
    <t>Funkcijska klasifikacija: 0911 Predškolsko obrazovanje</t>
  </si>
  <si>
    <t>PROGRAM 1007 GOSPODARENJE OTPADOM I ZAŠTITA OKOLIŠA</t>
  </si>
  <si>
    <t>PROGRAM 1006 RAZVOJ SUSTAVA VODOOPSKRBE I ODVODNJE</t>
  </si>
  <si>
    <t>PROGRAM 1009 JAVNE POTREBE U SPORTU</t>
  </si>
  <si>
    <t>PROGRAM 1012 SOCIJALNA SKRB</t>
  </si>
  <si>
    <t>PROGRAM 1013 UNAPREĐENJE KVALITETE ŽIVOTA STANOVNIKA</t>
  </si>
  <si>
    <t>PROGRAM 1014 PREDŠKOLSKI ODGOJ I OBRAZOVANJE</t>
  </si>
  <si>
    <t>PROGRAM 1015 RAZVOJ PODUZETNIŠTVA</t>
  </si>
  <si>
    <t>GLAVA 00101 PREDSTAVNIČKO I IZVRŠNO TIJELO OPĆINE</t>
  </si>
  <si>
    <t>Pomoć obiteljima i kućanstvima (stambeno zbrinjavanje i pomoć)</t>
  </si>
  <si>
    <t>Službena, radna i zaštitna odjeća i obuća</t>
  </si>
  <si>
    <t>Ostali nespomenuti prihodi ukop, kor. mrtv., gradnj. spom.</t>
  </si>
  <si>
    <t>Prihodi od prodaje neproizvedene dugotrane imovine</t>
  </si>
  <si>
    <t>Prihodi od prodaje materijalne imovine - prirodna bogatstva</t>
  </si>
  <si>
    <t>Sitni inventar</t>
  </si>
  <si>
    <t>Usluge tekućeg i investicijskog održavanja građevinskih objekata u vlasništvu</t>
  </si>
  <si>
    <t>Obvezni i preventivni zdravstveni pregledi zaposlenika</t>
  </si>
  <si>
    <t>Uredski namještaj</t>
  </si>
  <si>
    <t>PROGRAM 1016 POLJOPRIVREDA</t>
  </si>
  <si>
    <t>Funkcijska klasifikacija: 0421 Poljoprivreda</t>
  </si>
  <si>
    <t xml:space="preserve">Subvencije </t>
  </si>
  <si>
    <t>Subvencije trgovačkim društvima, zadrugama poljoprivrednicima i obrtnicima izvan javnog sektora</t>
  </si>
  <si>
    <t>Subvencije poljoprivrednicima</t>
  </si>
  <si>
    <t>Funkcijska klasifikacija: 0912 Osnovno obrazovanje</t>
  </si>
  <si>
    <t>Pomoći dane u inozemstvo i unutar općeg proračuna</t>
  </si>
  <si>
    <t>Pomoći unutar općeg proračuna</t>
  </si>
  <si>
    <t>Kapitalne pomoći unutar izvanproračunskim korisnicima županijskih, gradskih i općinskih proračuna</t>
  </si>
  <si>
    <t>Namirnice</t>
  </si>
  <si>
    <t>Ostale usluge</t>
  </si>
  <si>
    <t>Tekuće donacije u novcu</t>
  </si>
  <si>
    <t>Materijalna imovina - prirodna bogastva</t>
  </si>
  <si>
    <t>Građevinsko zemljište</t>
  </si>
  <si>
    <t>Ostali materijal i dijelovi za tekuće i invest. Održavanje</t>
  </si>
  <si>
    <t>Postrojenje i oprema</t>
  </si>
  <si>
    <t>Dionice i udjeli u glavnici trgovačkih društva u javnom sektoru</t>
  </si>
  <si>
    <t>Zgrada vrtića</t>
  </si>
  <si>
    <t>Ostali nespomenuti građevinski objekti - stanice</t>
  </si>
  <si>
    <t>Premija osiguranja ostale imovine</t>
  </si>
  <si>
    <t>Premija osiguranja zaposlenih</t>
  </si>
  <si>
    <t>IZVOR 06 DONACIJA</t>
  </si>
  <si>
    <t>Ostale usluge tek.održ. - malčiranje i orezivanje</t>
  </si>
  <si>
    <t>Zgrade kulturnih institucija</t>
  </si>
  <si>
    <t>IZVOR: O6 DONACIJE</t>
  </si>
  <si>
    <t>IZVOR 06 DONACIJE</t>
  </si>
  <si>
    <t>IZVOR 08 NAMJENSKI PRIMICI</t>
  </si>
  <si>
    <t xml:space="preserve">Kapitalne pomoći trgovačkim društvima u javnom sektoru                     </t>
  </si>
  <si>
    <t>Usluge tek. i invest. održavanja građ. Objekata</t>
  </si>
  <si>
    <t>Porez na robu i usluge</t>
  </si>
  <si>
    <t>Pomoći proračunu iz drugih proračuna</t>
  </si>
  <si>
    <t>Pomoći  temeljem prijenosa EU</t>
  </si>
  <si>
    <t>Prihodi od nefinancijske imovine</t>
  </si>
  <si>
    <t>Prihodi po posebnim propisima</t>
  </si>
  <si>
    <t>Komunalni doprinosi i naknade</t>
  </si>
  <si>
    <t>Donacije od pravnih i fizičkih osoba izvan općeg proračuna i povrat donacija po protesnim jamstvima</t>
  </si>
  <si>
    <t>Upravne i administrative pristojbe</t>
  </si>
  <si>
    <t xml:space="preserve">Ostali nespomenuti građevinski objekti - ograda groblje Sigetec         </t>
  </si>
  <si>
    <t>Ostali nespomenuti rashodi poslovanja -kom. Doprinos</t>
  </si>
  <si>
    <t xml:space="preserve">Ostala nematerijalna proizvedena imovina                                                    </t>
  </si>
  <si>
    <t>Elektronski mediji (232331)</t>
  </si>
  <si>
    <t>Materijal i sredstva za čišćenje+ostali materijali za poslove redovnog poslovanja</t>
  </si>
  <si>
    <t>Naknade troškovima zaposlenima</t>
  </si>
  <si>
    <t>Intelektualne i osobne usluge</t>
  </si>
  <si>
    <t>Naknada za prijevoz,za rad na terenu i odvojeni život</t>
  </si>
  <si>
    <t>Pomoći unutar opće proračuna</t>
  </si>
  <si>
    <t>Pomoći drugim proračunskim korisnicima drugih proračuna</t>
  </si>
  <si>
    <t>Pomoći dane inozemstvu i unutar općeg proračuna</t>
  </si>
  <si>
    <t>K100901 Kapitalna donacija sportskim klubovima i društvima</t>
  </si>
  <si>
    <t>IZVOR 08 KREDIT</t>
  </si>
  <si>
    <t xml:space="preserve">Ostali nespomenuti građevinski objekti </t>
  </si>
  <si>
    <t xml:space="preserve">Grafičke i tiskarske usluge </t>
  </si>
  <si>
    <t>Nematerijalna proizvedene imovina</t>
  </si>
  <si>
    <t>Kazne upravne mjere i ostali prihodi</t>
  </si>
  <si>
    <t>Primici od zaduživanja</t>
  </si>
  <si>
    <t>Primljeni zajmovi od drugih razina vlasti</t>
  </si>
  <si>
    <t>Primljeni krediti od tuzemnih kreditnih institucija izvan javnog sektora</t>
  </si>
  <si>
    <t>Naknade troška zaposlenima</t>
  </si>
  <si>
    <t>Kazne, penali i naknada štete</t>
  </si>
  <si>
    <t>Ostale naknade šteta pravnim i fizičkim osobama</t>
  </si>
  <si>
    <t>Naknada za štete uzrokovane prirodnim katastrofama</t>
  </si>
  <si>
    <t>Ostali rashodi (SUMMIT FEPE)</t>
  </si>
  <si>
    <t>SUMMIT FEPE</t>
  </si>
  <si>
    <t>Rashodi poslovanja-SUMMIT FEPE</t>
  </si>
  <si>
    <t>Nagrade i naknada prehrane</t>
  </si>
  <si>
    <t>Kazne,penali i naknada štete</t>
  </si>
  <si>
    <t>Ostale usluge promidžbe i informiranja</t>
  </si>
  <si>
    <t>Pomoć obiteljima i kućanstvima -  ogrjevno drvo</t>
  </si>
  <si>
    <t>PROGRAM 1017 SUMMIT FEPE</t>
  </si>
  <si>
    <t>Tekuće donacije udrugama-povrat neopravdanih sredstava</t>
  </si>
  <si>
    <t>Porez na potrošnju alkoholnih i bezalkoholnih pića</t>
  </si>
  <si>
    <t xml:space="preserve">Funkcijska klasifikacija: 1012 Invaliditet </t>
  </si>
  <si>
    <t>,</t>
  </si>
  <si>
    <t>Tekuće pomoći iz državnog proračuna      fiskalno izravnanje</t>
  </si>
  <si>
    <t xml:space="preserve">Ostali rashodi  </t>
  </si>
  <si>
    <t>IZVOR 05 POMOĆ</t>
  </si>
  <si>
    <t>Naknada za uređenje voda</t>
  </si>
  <si>
    <t>PROGRAM 1018 ZDRAVSTVO</t>
  </si>
  <si>
    <t>III. ZAVRŠNA ODREDBA</t>
  </si>
  <si>
    <t xml:space="preserve">Prihod od zakupa poljoprivrednog zemljišta  </t>
  </si>
  <si>
    <t xml:space="preserve">Spomenička renta                                                                                   </t>
  </si>
  <si>
    <t>Razred, skupina, podskupina i odjeljak</t>
  </si>
  <si>
    <t>PRORAČUN ZA 2023. GODINU</t>
  </si>
  <si>
    <t xml:space="preserve">                                                                                                           BROJČANA OZNAKA I NAZIV RAZDJELA I GLAVE</t>
  </si>
  <si>
    <t xml:space="preserve">Plaće  </t>
  </si>
  <si>
    <t xml:space="preserve">Regres za godišnji odmor  </t>
  </si>
  <si>
    <t xml:space="preserve">Doprinos za obvezno zdravstveno osiguranje  </t>
  </si>
  <si>
    <t xml:space="preserve">Dnevnice za službena putovanja   </t>
  </si>
  <si>
    <t xml:space="preserve">Naknada za korištenje privatnog automobila u službene svrhe   </t>
  </si>
  <si>
    <t xml:space="preserve">Uredski materijal    </t>
  </si>
  <si>
    <t xml:space="preserve">Literatura </t>
  </si>
  <si>
    <t xml:space="preserve">Usluge tekućeg i investicijskog održavanja postrojenja i opreme  </t>
  </si>
  <si>
    <t xml:space="preserve">Usluge banaka </t>
  </si>
  <si>
    <t xml:space="preserve">Računala i računalna oprema    </t>
  </si>
  <si>
    <t>Ostali nespomenuti građevinski objekti - dječje igralište</t>
  </si>
  <si>
    <t xml:space="preserve">PROGRAM 1002 Redovna djelatnost        </t>
  </si>
  <si>
    <t xml:space="preserve">                                                                                                                       OPĆINSKO VIJEĆE OPĆINE PETERANEC</t>
  </si>
  <si>
    <t>Prihod od prodaje proizv. i roba te pruž. usluga i prih. od donacija</t>
  </si>
  <si>
    <t>IZVOR: 07 PRIHODI OD PRODAJE ILI ZAMJENE NEFINANC. IMOVINE</t>
  </si>
  <si>
    <t>IZVOR 07 PRIHODI OD PRODAJE ILI ZAMJENE NEFINANC. IMOVINE</t>
  </si>
  <si>
    <t>Funkc. klas.: 0660 Rash. vezani uz stan. i kom. pog. - nesvrstani</t>
  </si>
  <si>
    <t>PROGRAM 1008 JAVNE POTREBE U PROTUPOŽ. I CIVILNOJ ZAŠTITI</t>
  </si>
  <si>
    <t>PROGRAM 1010 JAVNE POTREBE U KULT. I RAZVOJ CIV. DRUŠTVA</t>
  </si>
  <si>
    <t>Funkc. klas.: 0860 Rash. za rekr., kult. i rel. koji nisu drugdje svrstani</t>
  </si>
  <si>
    <t>PROGRAM 1011 JAVNE POTREBE SUFINANC. VJERSKIH ZAJEDNICA</t>
  </si>
  <si>
    <t>Funkc. klas.: 1090 Aktivnosti soc. zaštite koje nisu drugdje svrstane</t>
  </si>
  <si>
    <t>Naknade građ. i kućanst. na temelju osiguranja i druge naknade</t>
  </si>
  <si>
    <t>Naknade građ. i kuć. na temelju osiguranja i druge naknade</t>
  </si>
  <si>
    <t>Funkc. klas.: 0760 Poslovi i usl. zdravstva koji nisu drugdje svrstani</t>
  </si>
  <si>
    <t>Naknade građanima i kućan. na temelju osig. i druge naknade</t>
  </si>
  <si>
    <t>Funkc.klas.:0660 Rash.vezani uz stan.i kom.pog.koji nisu dr. svr.</t>
  </si>
  <si>
    <t>Funkc. klas.: 0860 Rash. za rekr., kult. i rel. koji nisu dr. svrstani</t>
  </si>
  <si>
    <t>Funkc. klas.: 1090 Aktivnosti soc. zaštite koje nisu dr. svrstane</t>
  </si>
  <si>
    <t xml:space="preserve">                                                                                                                                                                                                           </t>
  </si>
  <si>
    <t>PRORAČUN ZA 2024. GODINU</t>
  </si>
  <si>
    <t>IZVRŠENJE PRORAČUNA  2022. GODINE</t>
  </si>
  <si>
    <t xml:space="preserve">Naknade za rad članovima pred. i izvršnih tijela - por. + dopr.            </t>
  </si>
  <si>
    <t>Izdaci za otplatu glavnice primljenih kredita i zajmova</t>
  </si>
  <si>
    <t>Otplata glavnice primljenih zajmova od drugih razina vlasti</t>
  </si>
  <si>
    <t xml:space="preserve">Ostali materijal i dijelovi za tek. i invest.održ. - hortikultura      </t>
  </si>
  <si>
    <t>PROJEKCIJA PRORAČUNA ZA 2025. GODINU</t>
  </si>
  <si>
    <t>PROJEKCIJA PRORAČUNA ZA 2026. GODINU</t>
  </si>
  <si>
    <t>Postrojenje i oprema    40%</t>
  </si>
  <si>
    <t xml:space="preserve">Ostali nespomenuti građevinski objekti  </t>
  </si>
  <si>
    <t>Opće javne usluge</t>
  </si>
  <si>
    <t>Izvršna i zakonodavna tijela</t>
  </si>
  <si>
    <t>01</t>
  </si>
  <si>
    <t>011</t>
  </si>
  <si>
    <t>02</t>
  </si>
  <si>
    <t>Obrana</t>
  </si>
  <si>
    <t>022</t>
  </si>
  <si>
    <t>Civilna obrana</t>
  </si>
  <si>
    <t>03</t>
  </si>
  <si>
    <t>Javni red i sigurnost</t>
  </si>
  <si>
    <t>Usluge protupožarne zaštite</t>
  </si>
  <si>
    <t>032</t>
  </si>
  <si>
    <t>04</t>
  </si>
  <si>
    <t>042</t>
  </si>
  <si>
    <t>Ekonomski poslovi</t>
  </si>
  <si>
    <t>05</t>
  </si>
  <si>
    <t>Zaštita okoliša</t>
  </si>
  <si>
    <t>051</t>
  </si>
  <si>
    <t>Gospodarenje otpadom</t>
  </si>
  <si>
    <t>052</t>
  </si>
  <si>
    <t>Gospodarenje otpadnim vodama</t>
  </si>
  <si>
    <t>06</t>
  </si>
  <si>
    <t>Usluge unapređenja stanovanja i zajednice</t>
  </si>
  <si>
    <t>061</t>
  </si>
  <si>
    <t>Razvoj stanovanja</t>
  </si>
  <si>
    <t>062</t>
  </si>
  <si>
    <t>Razvoj zajednice</t>
  </si>
  <si>
    <t>063</t>
  </si>
  <si>
    <t>Ulična rasvjeta</t>
  </si>
  <si>
    <t>064</t>
  </si>
  <si>
    <t>Rashodi vezani za stanovanje i komunalne pogodnosti koji nisu drugdje svrstani</t>
  </si>
  <si>
    <t>066</t>
  </si>
  <si>
    <t>07</t>
  </si>
  <si>
    <t>Zdravstvo</t>
  </si>
  <si>
    <t>Poslovi usluge zdravstve koji nisu drugdje svrstani</t>
  </si>
  <si>
    <t>076</t>
  </si>
  <si>
    <t>08</t>
  </si>
  <si>
    <t>Reakcija, kultura i religija</t>
  </si>
  <si>
    <t>081</t>
  </si>
  <si>
    <t>Službe rekreacije i sporta</t>
  </si>
  <si>
    <t>Službe kulture</t>
  </si>
  <si>
    <t>082</t>
  </si>
  <si>
    <t>084</t>
  </si>
  <si>
    <t>Religijske i druge službe zajednice</t>
  </si>
  <si>
    <t>086</t>
  </si>
  <si>
    <t>Rashodi za rekreaciju, kulturu i religiju koji nisu drugdje svrstani</t>
  </si>
  <si>
    <t>09</t>
  </si>
  <si>
    <t>Obrazovanj</t>
  </si>
  <si>
    <t>091</t>
  </si>
  <si>
    <t>Predškolsko i osnovno obrazovanje</t>
  </si>
  <si>
    <t>093</t>
  </si>
  <si>
    <t>Srednjoškolsko obrazovanje</t>
  </si>
  <si>
    <t>094</t>
  </si>
  <si>
    <t>Visoka naobrazba</t>
  </si>
  <si>
    <t>10</t>
  </si>
  <si>
    <t>Socijalna zaštita</t>
  </si>
  <si>
    <t>Bolest i invaliditet</t>
  </si>
  <si>
    <t>101</t>
  </si>
  <si>
    <t>102</t>
  </si>
  <si>
    <t>Starost</t>
  </si>
  <si>
    <t>104</t>
  </si>
  <si>
    <t>Obitelj i djeca</t>
  </si>
  <si>
    <t>106</t>
  </si>
  <si>
    <t>Stanovanje</t>
  </si>
  <si>
    <t>109</t>
  </si>
  <si>
    <t>Aktivnosti socijalne zaštite koje nisu drugdja svrstane</t>
  </si>
  <si>
    <t>Zgrada vrtića-Min.reg.razvoja 30tis., Žup.30%</t>
  </si>
  <si>
    <t>Ostale naknade građanima i kućanstvima iz proračuna 30€+50€</t>
  </si>
  <si>
    <t>Subvencije obrtnicima         1€-opremanje - 1,5€ otvaranje</t>
  </si>
  <si>
    <t xml:space="preserve">Stipendije i školarine         70€,od 2024.100€                                                                  </t>
  </si>
  <si>
    <t>Kapitalne donacije sportskim društvima (2023.=60tis.svl.)</t>
  </si>
  <si>
    <t>Ostali slični prometni objekti   85% ITU+10tis.Min.nac.manjine</t>
  </si>
  <si>
    <t xml:space="preserve">Ostali nespomenuti građevinski objekti - ograda groblje Peteranec      </t>
  </si>
  <si>
    <t>Ostali slični prometni objekti   APPR 100%</t>
  </si>
  <si>
    <t>Ostali nespomenuti građevinski objekti - igralište (40%demog.)</t>
  </si>
  <si>
    <t>Ostali nespomenuti građevinski objekti  30% županija</t>
  </si>
  <si>
    <t>Zgrade kulturnih institucija (Eu i Min.reg.)</t>
  </si>
  <si>
    <t xml:space="preserve">UKUPNO PRIHODI                                                                                      </t>
  </si>
  <si>
    <t xml:space="preserve">UKUPNO RASHODI                                                                                     </t>
  </si>
  <si>
    <t xml:space="preserve">Ostali nespomenuti građevinski objekti    </t>
  </si>
  <si>
    <t>Ostali nespomenuti građevinski objekti   100% APPR</t>
  </si>
  <si>
    <t>Ostali nespomenuti građevinski objekti - ograda groblje Peteranec (Min.grad.)</t>
  </si>
  <si>
    <t>Deratizacija, dezinsekcija i dezinfekcija</t>
  </si>
  <si>
    <t>Deratizacija,  dezinsekcija i dezinfikacija</t>
  </si>
  <si>
    <t>Izvor financira.</t>
  </si>
  <si>
    <t>Naziv izvora financiranja</t>
  </si>
  <si>
    <t>Rashodi i izdaci prema funkcijskoj klasifikaciji utvrđuju se u Proračunu 2024. i projekcijama za 2025. i 2026. godinu kako slijedi:</t>
  </si>
  <si>
    <t>Prihodi i primici  i rashodi i izdaci prema izvorima financiranja utvrđuju se u Proračunu i projekcijama za 2025. i 2026. godinu kako slijedi:</t>
  </si>
  <si>
    <t>Opći prihodi i primici</t>
  </si>
  <si>
    <t>Prihodi za posebne namjene</t>
  </si>
  <si>
    <t>Pomoći</t>
  </si>
  <si>
    <t>Donacije</t>
  </si>
  <si>
    <t>UKUPNO PRIHODI I PRIMICI</t>
  </si>
  <si>
    <t xml:space="preserve">OSTALI RASHODI I IZDACI </t>
  </si>
  <si>
    <t>Prihodi od prodaje ili zamjene nefin. Imovine</t>
  </si>
  <si>
    <t>Namjenski primici</t>
  </si>
  <si>
    <t>ZA 2024. GODINU I PROJEKCIJE ZA 2025. I 2026. GODINU</t>
  </si>
  <si>
    <t>PRORAČUN OPĆINE PETERANEC</t>
  </si>
  <si>
    <t xml:space="preserve">                      Opći dio Proračuna Općine Peteranec za 2024. godinu (u daljnjem tekstu: Proračun) i projekcija za 2025. i 2026. godinu sastoji se od:       </t>
  </si>
  <si>
    <t>A) SAŽETAK RAČUNA PRIHODA I RASHODA</t>
  </si>
  <si>
    <t xml:space="preserve">IZVRŠENJE  2022. </t>
  </si>
  <si>
    <t>PLAN ZA 2023.</t>
  </si>
  <si>
    <t>PRORAČUN ZA 2024.</t>
  </si>
  <si>
    <t xml:space="preserve">PROJEKCIJA PRORAČUNA ZA 2025. </t>
  </si>
  <si>
    <t xml:space="preserve">PROJEKCIJA PRORAČUNA ZA 2026. </t>
  </si>
  <si>
    <t>RASHODI UKUPNO</t>
  </si>
  <si>
    <t>RAZLIKA - VIŠAK/MANJAK</t>
  </si>
  <si>
    <t>B) SAŽETAK RAČUNA FINANCIRANJA</t>
  </si>
  <si>
    <t xml:space="preserve">NETO FINANCIRANJE                                                   </t>
  </si>
  <si>
    <t>C) PRENESENI VIŠAK/MANJAK</t>
  </si>
  <si>
    <t>PRIJENOS VIŠKA/MANJKA IZ PRETHODNE GODINE</t>
  </si>
  <si>
    <t>PRIJENOS VIŠKA/MANJKA U SLJEDEĆE RAZDOBLJE</t>
  </si>
  <si>
    <t xml:space="preserve">VIŠAK/MANJAK + NETO FINANCIRANJE + PRIJENOS VIŠKA/MANJKA IZ PRETHODNE GODINE - PRIJENOS VIŠKA/MANJKA U SLJEDEĆE RAZDOBLJE                                                        </t>
  </si>
  <si>
    <t>D) VIŠEGODIŠNJI PLAN URAVNOTEŽENJA</t>
  </si>
  <si>
    <t>PRIJENOS VIŠKA/MANJKA IZ PRETHODNE (IH) GODINA</t>
  </si>
  <si>
    <t>VIŠAK/MANJAK IZ PRETHODNE (IH) GODINA KOJI ĆE SE RASPOREDITI/POKRITI</t>
  </si>
  <si>
    <t>VIŠAK/MANJAK TEKUĆE GODINE</t>
  </si>
  <si>
    <t xml:space="preserve">PRIHODI POSLOVANJA                                                                               </t>
  </si>
  <si>
    <t>PRIHODI OD PRODAJE NEFINANCIJSKE IMOVINE</t>
  </si>
  <si>
    <t>RASHODI POSLOVANJA</t>
  </si>
  <si>
    <t>RASHODI ZA NABAVU NEFINANCIJSKE IMOVINE</t>
  </si>
  <si>
    <t>PRIMICI OD FINANCIJSKE IMOVINE I ZADUŽIVANJA</t>
  </si>
  <si>
    <t>IZDACI ZA FINANCIJSKU IMOVINU I OTPLATE ZAJMOVA</t>
  </si>
  <si>
    <t>Prihodi i rashodi po ekonomskoj klasifikaciji utvrđuju se u Računu prihoda i rashoda u Proračunu i projekcijama za 2025. i  2026.godinu kako slijedi:</t>
  </si>
  <si>
    <t>PRIHODI POSLOVANJA</t>
  </si>
  <si>
    <t>Naziv prihoda</t>
  </si>
  <si>
    <t>IZVRŠENJE 2022.</t>
  </si>
  <si>
    <t>Razred, skupina</t>
  </si>
  <si>
    <t xml:space="preserve">PLAN ZA 2023. </t>
  </si>
  <si>
    <t xml:space="preserve">PRORAČUN ZA 2024. </t>
  </si>
  <si>
    <t>PROJEKCIJA PRORAČUNA ZA 2025.</t>
  </si>
  <si>
    <t>PROJEKCIJA PRORAČUNA ZA 2026.</t>
  </si>
  <si>
    <t>Prihodi od upravnih i administrativnih pristojbi i po pos.propisima</t>
  </si>
  <si>
    <t>Naziv rashoda</t>
  </si>
  <si>
    <t>10 Opći prihodi i primici</t>
  </si>
  <si>
    <t>40 Prihodi za posebne namjene</t>
  </si>
  <si>
    <t>50 Pomoći</t>
  </si>
  <si>
    <t>60 Donacije</t>
  </si>
  <si>
    <t>70 Prihodi od prodaje ili zamjene nefin. Imovine</t>
  </si>
  <si>
    <t>80 Namjenski primici</t>
  </si>
  <si>
    <t>Brojčana oznaka</t>
  </si>
  <si>
    <t xml:space="preserve">Naziv </t>
  </si>
  <si>
    <t xml:space="preserve">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</si>
  <si>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</t>
  </si>
  <si>
    <t>Primici i izdaci po ekonomskoj klasifikaciji utvrđuju se u Računu financiranja i Proračunu i projekcijama za 2025. i 2026 godinu kako slijedi:</t>
  </si>
  <si>
    <t xml:space="preserve">Rashodi poslovanja i rashodi za nabavu nefinancijske imovine iskazani u Proračunu i projekcijama za 2025. i 2026. godinu, raspoređuju se po </t>
  </si>
  <si>
    <t>korisnicima i programima u Posebnom djelu Proračuna kako slijedi:</t>
  </si>
  <si>
    <t>Šifra</t>
  </si>
  <si>
    <t>Naziv</t>
  </si>
  <si>
    <t>Aktivnost A100101 Redovna djelatnost</t>
  </si>
  <si>
    <t>Aktivnost A100102 Rad političkih stranaka</t>
  </si>
  <si>
    <t>Aktivnost A100106 Manifestacije u organizaciji Općine Peteranec</t>
  </si>
  <si>
    <t>Aktivnost A100105 Pokroviteljstvo</t>
  </si>
  <si>
    <t>Aktivnost A100107 Kupnja udjela u glavnici trgovačkih društva</t>
  </si>
  <si>
    <t xml:space="preserve">Aktivnost A100109 Izbori </t>
  </si>
  <si>
    <t>Aktivnost A100201 Redovna djelatnost</t>
  </si>
  <si>
    <t>Aktivnost A100202 Program javnih radova</t>
  </si>
  <si>
    <t>Aktivnost A100501 Održavanje javne rasvjete</t>
  </si>
  <si>
    <t xml:space="preserve">Aktivnost A100502 Održavanje nerazvrstanih cesta </t>
  </si>
  <si>
    <t>Aktivnost A100503 Održavanje nerazvrstanih cesta - zimska služba</t>
  </si>
  <si>
    <t xml:space="preserve">Aktivnost A100504 Održ. građ. javne odvod. obor. voda, malč. i orezivanje </t>
  </si>
  <si>
    <t>Aktivnost A100505 Održavanje javnih zelenih površina i groblja</t>
  </si>
  <si>
    <t>Aktivnost A100516 Snimanje i evidencija grobnih mjesta - groblje Sigetec</t>
  </si>
  <si>
    <t>Aktivnost A100507 Održavanje zelenih otoka</t>
  </si>
  <si>
    <t>Aktivnost A100508 Čišćenje deponija</t>
  </si>
  <si>
    <t>Aktivnost A100514 Nabava komunalne opreme</t>
  </si>
  <si>
    <t>Aktivnost A100515 Nabava spremnika za razdvajanje otpada za domaćinstva</t>
  </si>
  <si>
    <t>Aktivnost A100802 Civilna zaštita</t>
  </si>
  <si>
    <t>Aktivnost A100803 HGSS Stanica Koprivnica</t>
  </si>
  <si>
    <t>Aktivnost A100901 Redovna djelatnost sportskih klubova i društava</t>
  </si>
  <si>
    <t>Aktivnost A101001 Redovna djelatnost udruga i društava u kulturi</t>
  </si>
  <si>
    <t>Aktivnost A101002 Redovna djel. udruga i ostalih org. civilnog društva</t>
  </si>
  <si>
    <t>Aktivnost A101101 Kapitalne donacije vjerskim zajednicama</t>
  </si>
  <si>
    <t>Aktivnost A101201 Tekuće donacije Crvenom križu</t>
  </si>
  <si>
    <t>Aktivnost A101208 Projekt "Zaželi 2"</t>
  </si>
  <si>
    <t>Aktivnost A101209 Projekt "Zaželi 3"</t>
  </si>
  <si>
    <t>Aktivnost A101205 Pomoć osobama s invaliditetom</t>
  </si>
  <si>
    <t>Aktivnost A101210 Projekt "Stižem po tebe, nisi sam 4"</t>
  </si>
  <si>
    <t>Aktivnost A101206 Ostale naknade građanima i kućanstvima u novcu</t>
  </si>
  <si>
    <t>Aktivnost A101207 Ostale naknade građanima i kućanstvima u naravi</t>
  </si>
  <si>
    <t>Aktivnost A101301 Pomoć za novorođenčad</t>
  </si>
  <si>
    <t>Aktivnost A101302 Božićno darivanje djece</t>
  </si>
  <si>
    <t>Aktivnost A101303 Sufinanciranje školske prehrane za osnovnoškolce</t>
  </si>
  <si>
    <t>Aktivnost A101304 Sufinanciranje kupnje zbirki zadataka i radnih bilježnica</t>
  </si>
  <si>
    <t>Aktivnost A101305 Nabava bilježnica i školskog pribora</t>
  </si>
  <si>
    <t>Aktivnost A101306 Isplata božićnice srednjoškolcima</t>
  </si>
  <si>
    <t>Aktivnost A101307 Studentske stipendije</t>
  </si>
  <si>
    <t xml:space="preserve">Aktivnost A101308 Sufinanciranje rada Bibliobusa i gradske knjižnice </t>
  </si>
  <si>
    <t>Aktivnost A101310 Sufinanciranje rušenja stambenih objekata</t>
  </si>
  <si>
    <t>Aktivnost A101311 Uskrsnica i božićnica za umirovljenike</t>
  </si>
  <si>
    <t>Aktivnost A101401 Sufinanciranje smještaja djece u dječje vrtiće</t>
  </si>
  <si>
    <t>Aktivnost A101402 Redovna djelatnost PŠ Peteranec i Sigetec</t>
  </si>
  <si>
    <t>Aktivnost A101501 Poticaji za otvaranje obrta i malog poduzetništva</t>
  </si>
  <si>
    <t xml:space="preserve">Aktivnost A101601 Subvencije u stočarstvu </t>
  </si>
  <si>
    <t>Aktivnost A101002 Redovna djelat. udruga i ostalih org. civilnog društva</t>
  </si>
  <si>
    <t>Aktivnost A100510 Deratizacija, dezinsekcija i dezinfekcija</t>
  </si>
  <si>
    <t>Aktivnost A100511 Veterinarske usluge</t>
  </si>
  <si>
    <t>Kapitalni projekt K100306 Zamjena stolarije u društvenom domu u  Komatnici i Sigecu</t>
  </si>
  <si>
    <t>Kapitalni projekt K100302 Projektna dokumentacija</t>
  </si>
  <si>
    <t>Kapitalni projekt K100303 Kulturni centar/društveni dom Peteranec</t>
  </si>
  <si>
    <t xml:space="preserve">Kapitalni projekt K100304 Sportsko rekreativni kompleks Panonija </t>
  </si>
  <si>
    <t>Kapitalni projekt K100307 Sport. rekreativni kompl. Panonija II.faza</t>
  </si>
  <si>
    <t>Kapitalni projekt K100308 Izgradnja Streetball igrališta</t>
  </si>
  <si>
    <t>Kapitalni projekt K100305 Izgradnja dječjeg igrališta u Sigecu</t>
  </si>
  <si>
    <t>Kapitalni projekt K100309 Opremanje dječjeg igrališta u Sigecu</t>
  </si>
  <si>
    <t>Kapitalni projekt K100311 Uređenje parka u Sigecu</t>
  </si>
  <si>
    <t>Kapitalni projekt K100312 Uređenje parka u Sigecu II.faza</t>
  </si>
  <si>
    <t>Kapitalni projekt K100314 Uređenje igrališta dječjih vrtića</t>
  </si>
  <si>
    <t>Kapitalni projekt K100402 Izgradnja ograde na groblju u Sigecu</t>
  </si>
  <si>
    <t>Kapitalni projekt K100414  Izgradnja ograde na groblju u Peterancu</t>
  </si>
  <si>
    <t>Kapitalni projekt K100409 Projektna dok. za  izgr. prom. od Peteranca do Herešina</t>
  </si>
  <si>
    <t>Kapitalni projekt K100415 Izgradnja ceste od Peteranca do Herešina</t>
  </si>
  <si>
    <t>Kapitalni projekt K100410 Asfaltiranje nerazvrstane ceste - F. Galovića Peteranec</t>
  </si>
  <si>
    <t xml:space="preserve">Kapitalni projekt K100412 Solarne pametne autobusne stanice/ pametne klupe </t>
  </si>
  <si>
    <t>Kapitalni projekt K100413 Povećanje sigurnosti cestovnog prometa</t>
  </si>
  <si>
    <t>Aktivnost A100407 Gradnja grobnice/kosturnice - grob. Sigetec i Peteranec</t>
  </si>
  <si>
    <t>Kapitalni projekt K100601 Projekt aglomeracije - kanalizacija Sigetec</t>
  </si>
  <si>
    <t>Kapitalni projekt K100701 Sanacija odlagališta Klepa</t>
  </si>
  <si>
    <t>Kapitalni projekt K100702 Izrada projekt. dokum. za sanaciju odlagališta Klepa</t>
  </si>
  <si>
    <t xml:space="preserve">                                                                                                                                            </t>
  </si>
  <si>
    <t>Članak 1.</t>
  </si>
  <si>
    <t>Članak 2.</t>
  </si>
  <si>
    <t>Članak 3.</t>
  </si>
  <si>
    <t>Članak 4.</t>
  </si>
  <si>
    <t>Članak 5.</t>
  </si>
  <si>
    <t>Članak 6.</t>
  </si>
  <si>
    <t>Članak 7.</t>
  </si>
  <si>
    <t>Kapitalni projekt K100416 Bicikl.-pješ. staza Sigetec - I. faza</t>
  </si>
  <si>
    <t>Kapitalni projekt K100417 Pješačka staza Peteranec - Ulica Braće Radić - II. Faza</t>
  </si>
  <si>
    <t>Aktivnost A101211 Zaželi - prevencija institucionalizacije</t>
  </si>
  <si>
    <t>Aktivnost A100512 Sufinanc. mikročip., kastr. i sterilizacije pasa</t>
  </si>
  <si>
    <t>Aktivnost A101002 Redovna djelat.udr. i ostalih org. civilnog društva</t>
  </si>
  <si>
    <t>Ostali rashodi (SUMMIT EU)</t>
  </si>
  <si>
    <t>Rashodi poslovanja-SUMMIT EU</t>
  </si>
  <si>
    <t>SUMMIT EU</t>
  </si>
  <si>
    <t xml:space="preserve">Ostale naknade iz proračuna u novcu          85*70€                                               </t>
  </si>
  <si>
    <t>Ostale naknade iz proračuna u novcu - SŠ 60€</t>
  </si>
  <si>
    <t>Ostale naknade iz proračuna u novcu     250€ U BONOVIMA-20 djece</t>
  </si>
  <si>
    <t>Aktivnost A101202 Financiranje troš.gerontodomaćice-Klub Mariška</t>
  </si>
  <si>
    <t>Aktivnost A100601 Sufinanc.vodovod.mr.u Starogradskoj ul. u Sigecu</t>
  </si>
  <si>
    <t xml:space="preserve">Ostala nematerijalna proizvedena imovina-projektna dokumentacija                                            </t>
  </si>
  <si>
    <t>Kapitalne donacije vjerskim zajednicama 10-Sigetec,15-Peteranec</t>
  </si>
  <si>
    <t>Ostali slični prometni objekti   80%ITU meh.+Min.graditeljstva</t>
  </si>
  <si>
    <t>PROGRAM 1019 SUMMIT EU</t>
  </si>
  <si>
    <t>Aktivnost A101204 Pomoć za troš. stan.-ogrjev. drvo korisnici ZMN-a</t>
  </si>
  <si>
    <t>Kapitalni projekt K100401 Asfaltiranje/sanacija nerazvrstanih cesta</t>
  </si>
  <si>
    <t>Aktivnost A100801 Redovna djelatnost VZO-a</t>
  </si>
  <si>
    <t xml:space="preserve">Aktivnost A101309 Stambeno zbrinjavanje mladih </t>
  </si>
  <si>
    <t>Kapitalni projekt K100305 Oprem.obj. jav. namj. i okoliša u Komatnici</t>
  </si>
  <si>
    <t>Kapitalni projekt K100418 Uređenje/izgradnja trga u Peterancu</t>
  </si>
  <si>
    <t>Kapitalni projekt K100419 Park Peteranec</t>
  </si>
  <si>
    <t>Kapitalni projekt K100405 Izgr. pješačke staze u Peterancu(do groblja)</t>
  </si>
  <si>
    <t>Kapitalni projekt K100407 Izgr.jav.rasvj.-bic.-pješ.staza Peter.-Kopriv.</t>
  </si>
  <si>
    <t>Kapitalni projekt K100411 Uređ.parkirališta na mje.groblju u Peterancu</t>
  </si>
  <si>
    <t>Kapitalni projekt K100602 Projekt aglomeracije-kanalizacija Komatnica</t>
  </si>
  <si>
    <t>Aktivnost A100108 Izbori za članove Vijeća Romske nac. manjine</t>
  </si>
  <si>
    <t>Kapitalni projekt K101403 Dogradnja, izgradnja vrtića/jaslica u Peterancu - I.faza</t>
  </si>
  <si>
    <t>BROJČANA OZNAKA I NAZIV</t>
  </si>
  <si>
    <t>UKUPNI PRIMICI</t>
  </si>
  <si>
    <t>1 Opći prihodi i primici</t>
  </si>
  <si>
    <t>8 Namjenski primici od zaduživanja</t>
  </si>
  <si>
    <t>80 Namjenski primici od zaduživanja</t>
  </si>
  <si>
    <t>UKUPNO IZDACI</t>
  </si>
  <si>
    <t>Primici i izdaci prema izvorima financiranja utvrđuju se u Proračunu i projekcijama za 2025. i 2026. godinu kako slijedi:</t>
  </si>
  <si>
    <t>prosinca 2023. godine donosi</t>
  </si>
  <si>
    <t>Ovaj proračun objavit će se u "Službenom glasniku Koprivničko -križevačke županije", a stupa na snagu 1. siječnja 2024. godine.</t>
  </si>
  <si>
    <t xml:space="preserve">                     Na temelju članka 42. Zakona o proračunu ("Narodne novine" broj 144/21) i članka 31. Statuta Općine Peteranec ("Službeni  glasnik</t>
  </si>
  <si>
    <r>
      <t xml:space="preserve">                     Koprivničko-križevačke županije" broj </t>
    </r>
    <r>
      <rPr>
        <sz val="11"/>
        <rFont val="Calibri"/>
        <family val="2"/>
        <charset val="238"/>
        <scheme val="minor"/>
      </rPr>
      <t>6/13., 4/18., 4/20., 4/21. i 26/23. - pročišćeni tekst)</t>
    </r>
    <r>
      <rPr>
        <sz val="11"/>
        <color theme="1"/>
        <rFont val="Calibri"/>
        <family val="2"/>
        <scheme val="minor"/>
      </rPr>
      <t xml:space="preserve">, Općinsko vijeće Općine Peteranec na 28. sjednici održanoj 19. </t>
    </r>
  </si>
  <si>
    <t>KLASA: 400-01/23-01/01</t>
  </si>
  <si>
    <t>URBROJ: 2137-12-02-23-1</t>
  </si>
  <si>
    <t xml:space="preserve">Peteranec, 19. prosinca 2023. </t>
  </si>
  <si>
    <t xml:space="preserve">    PREDSJEDNICA:</t>
  </si>
  <si>
    <t xml:space="preserve">     Ivana Dombaj Čižmak, v.r.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</si>
</sst>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i/>
      <sz val="11"/>
      <color theme="1"/>
      <name val="Calibri"/>
      <family val="2"/>
      <scheme val="minor"/>
    </font>
    <font>
      <b/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24" fillId="0" borderId="0" applyFont="0" applyFill="0" applyBorder="0" applyAlignment="0" applyProtection="0"/>
    <xf numFmtId="0" fontId="23" fillId="0" borderId="0"/>
    <xf numFmtId="164" fontId="23" fillId="0" borderId="0" applyFont="0" applyFill="0" applyBorder="0" applyAlignment="0" applyProtection="0"/>
  </cellStyleXfs>
  <cellXfs count="427">
    <xf numFmtId="0" fontId="0" fillId="0" borderId="0" xfId="0"/>
    <xf numFmtId="4" fontId="0" fillId="11" borderId="1" xfId="0" applyNumberFormat="1" applyFill="1" applyBorder="1" applyAlignment="1">
      <alignment horizontal="right"/>
    </xf>
    <xf numFmtId="2" fontId="0" fillId="0" borderId="0" xfId="0" applyNumberFormat="1"/>
    <xf numFmtId="0" fontId="25" fillId="0" borderId="0" xfId="0" applyFont="1"/>
    <xf numFmtId="0" fontId="25" fillId="0" borderId="0" xfId="0" applyFont="1" applyAlignment="1">
      <alignment horizontal="right"/>
    </xf>
    <xf numFmtId="0" fontId="25" fillId="0" borderId="0" xfId="0" applyFont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6" borderId="1" xfId="0" applyFont="1" applyFill="1" applyBorder="1"/>
    <xf numFmtId="0" fontId="25" fillId="7" borderId="1" xfId="0" applyFont="1" applyFill="1" applyBorder="1"/>
    <xf numFmtId="4" fontId="25" fillId="7" borderId="1" xfId="0" applyNumberFormat="1" applyFont="1" applyFill="1" applyBorder="1" applyAlignment="1">
      <alignment horizontal="right"/>
    </xf>
    <xf numFmtId="0" fontId="25" fillId="7" borderId="0" xfId="0" applyFont="1" applyFill="1"/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11" borderId="1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/>
    </xf>
    <xf numFmtId="0" fontId="25" fillId="11" borderId="1" xfId="0" applyFont="1" applyFill="1" applyBorder="1" applyAlignment="1">
      <alignment horizontal="center"/>
    </xf>
    <xf numFmtId="0" fontId="25" fillId="0" borderId="2" xfId="0" applyFont="1" applyBorder="1" applyAlignment="1">
      <alignment horizontal="left"/>
    </xf>
    <xf numFmtId="4" fontId="25" fillId="11" borderId="4" xfId="0" applyNumberFormat="1" applyFont="1" applyFill="1" applyBorder="1" applyAlignment="1">
      <alignment horizontal="right"/>
    </xf>
    <xf numFmtId="0" fontId="25" fillId="0" borderId="1" xfId="0" applyFont="1" applyBorder="1"/>
    <xf numFmtId="0" fontId="25" fillId="0" borderId="2" xfId="0" applyFont="1" applyBorder="1"/>
    <xf numFmtId="4" fontId="25" fillId="11" borderId="1" xfId="0" applyNumberFormat="1" applyFont="1" applyFill="1" applyBorder="1" applyAlignment="1">
      <alignment horizontal="right"/>
    </xf>
    <xf numFmtId="0" fontId="25" fillId="0" borderId="1" xfId="0" applyFont="1" applyBorder="1" applyAlignment="1">
      <alignment horizontal="center" wrapText="1"/>
    </xf>
    <xf numFmtId="4" fontId="26" fillId="11" borderId="1" xfId="0" applyNumberFormat="1" applyFont="1" applyFill="1" applyBorder="1" applyAlignment="1">
      <alignment horizontal="right"/>
    </xf>
    <xf numFmtId="0" fontId="25" fillId="11" borderId="1" xfId="0" applyFont="1" applyFill="1" applyBorder="1" applyAlignment="1">
      <alignment horizontal="center" vertical="center" wrapText="1"/>
    </xf>
    <xf numFmtId="0" fontId="26" fillId="0" borderId="1" xfId="0" applyFont="1" applyBorder="1"/>
    <xf numFmtId="0" fontId="26" fillId="0" borderId="2" xfId="0" applyFont="1" applyBorder="1"/>
    <xf numFmtId="4" fontId="26" fillId="11" borderId="4" xfId="0" applyNumberFormat="1" applyFont="1" applyFill="1" applyBorder="1" applyAlignment="1">
      <alignment horizontal="right"/>
    </xf>
    <xf numFmtId="0" fontId="26" fillId="11" borderId="1" xfId="0" applyFont="1" applyFill="1" applyBorder="1"/>
    <xf numFmtId="0" fontId="26" fillId="11" borderId="2" xfId="0" applyFont="1" applyFill="1" applyBorder="1"/>
    <xf numFmtId="0" fontId="26" fillId="11" borderId="0" xfId="0" applyFont="1" applyFill="1"/>
    <xf numFmtId="0" fontId="26" fillId="0" borderId="2" xfId="0" applyFont="1" applyBorder="1" applyAlignment="1">
      <alignment horizontal="left"/>
    </xf>
    <xf numFmtId="0" fontId="26" fillId="0" borderId="0" xfId="0" applyFont="1"/>
    <xf numFmtId="4" fontId="25" fillId="0" borderId="0" xfId="0" applyNumberFormat="1" applyFont="1" applyAlignment="1">
      <alignment horizontal="right"/>
    </xf>
    <xf numFmtId="4" fontId="25" fillId="0" borderId="0" xfId="0" applyNumberFormat="1" applyFont="1"/>
    <xf numFmtId="4" fontId="26" fillId="0" borderId="2" xfId="0" applyNumberFormat="1" applyFont="1" applyBorder="1"/>
    <xf numFmtId="4" fontId="26" fillId="11" borderId="0" xfId="0" applyNumberFormat="1" applyFont="1" applyFill="1" applyAlignment="1">
      <alignment horizontal="right"/>
    </xf>
    <xf numFmtId="49" fontId="25" fillId="0" borderId="0" xfId="0" applyNumberFormat="1" applyFont="1"/>
    <xf numFmtId="0" fontId="25" fillId="0" borderId="1" xfId="0" applyFont="1" applyBorder="1" applyAlignment="1">
      <alignment horizontal="center" vertical="center"/>
    </xf>
    <xf numFmtId="0" fontId="25" fillId="0" borderId="3" xfId="0" applyFont="1" applyBorder="1"/>
    <xf numFmtId="0" fontId="25" fillId="9" borderId="1" xfId="0" applyFont="1" applyFill="1" applyBorder="1"/>
    <xf numFmtId="0" fontId="25" fillId="9" borderId="2" xfId="0" applyFont="1" applyFill="1" applyBorder="1"/>
    <xf numFmtId="4" fontId="25" fillId="9" borderId="1" xfId="0" applyNumberFormat="1" applyFont="1" applyFill="1" applyBorder="1" applyAlignment="1">
      <alignment horizontal="right"/>
    </xf>
    <xf numFmtId="0" fontId="25" fillId="9" borderId="0" xfId="0" applyFont="1" applyFill="1"/>
    <xf numFmtId="0" fontId="25" fillId="8" borderId="1" xfId="0" applyFont="1" applyFill="1" applyBorder="1"/>
    <xf numFmtId="0" fontId="25" fillId="8" borderId="2" xfId="0" applyFont="1" applyFill="1" applyBorder="1"/>
    <xf numFmtId="4" fontId="25" fillId="8" borderId="1" xfId="0" applyNumberFormat="1" applyFont="1" applyFill="1" applyBorder="1" applyAlignment="1">
      <alignment horizontal="right"/>
    </xf>
    <xf numFmtId="4" fontId="25" fillId="8" borderId="4" xfId="0" applyNumberFormat="1" applyFont="1" applyFill="1" applyBorder="1" applyAlignment="1">
      <alignment horizontal="right"/>
    </xf>
    <xf numFmtId="0" fontId="25" fillId="8" borderId="0" xfId="0" applyFont="1" applyFill="1"/>
    <xf numFmtId="0" fontId="27" fillId="8" borderId="0" xfId="0" applyFont="1" applyFill="1"/>
    <xf numFmtId="0" fontId="27" fillId="0" borderId="0" xfId="0" applyFont="1"/>
    <xf numFmtId="0" fontId="25" fillId="11" borderId="1" xfId="0" applyFont="1" applyFill="1" applyBorder="1"/>
    <xf numFmtId="0" fontId="25" fillId="11" borderId="2" xfId="0" applyFont="1" applyFill="1" applyBorder="1"/>
    <xf numFmtId="0" fontId="28" fillId="0" borderId="0" xfId="0" applyFont="1"/>
    <xf numFmtId="0" fontId="29" fillId="11" borderId="1" xfId="0" applyFont="1" applyFill="1" applyBorder="1"/>
    <xf numFmtId="4" fontId="25" fillId="11" borderId="2" xfId="0" applyNumberFormat="1" applyFont="1" applyFill="1" applyBorder="1" applyAlignment="1">
      <alignment horizontal="right"/>
    </xf>
    <xf numFmtId="0" fontId="29" fillId="0" borderId="1" xfId="0" applyFont="1" applyBorder="1"/>
    <xf numFmtId="0" fontId="29" fillId="0" borderId="2" xfId="0" applyFont="1" applyBorder="1"/>
    <xf numFmtId="4" fontId="25" fillId="8" borderId="2" xfId="0" applyNumberFormat="1" applyFont="1" applyFill="1" applyBorder="1" applyAlignment="1">
      <alignment horizontal="right"/>
    </xf>
    <xf numFmtId="4" fontId="26" fillId="11" borderId="2" xfId="0" applyNumberFormat="1" applyFont="1" applyFill="1" applyBorder="1" applyAlignment="1">
      <alignment horizontal="right"/>
    </xf>
    <xf numFmtId="0" fontId="25" fillId="2" borderId="1" xfId="0" applyFont="1" applyFill="1" applyBorder="1"/>
    <xf numFmtId="0" fontId="25" fillId="2" borderId="2" xfId="0" applyFont="1" applyFill="1" applyBorder="1"/>
    <xf numFmtId="4" fontId="25" fillId="2" borderId="1" xfId="0" applyNumberFormat="1" applyFont="1" applyFill="1" applyBorder="1" applyAlignment="1">
      <alignment horizontal="right"/>
    </xf>
    <xf numFmtId="4" fontId="25" fillId="2" borderId="4" xfId="0" applyNumberFormat="1" applyFont="1" applyFill="1" applyBorder="1" applyAlignment="1">
      <alignment horizontal="right"/>
    </xf>
    <xf numFmtId="0" fontId="25" fillId="2" borderId="0" xfId="0" applyFont="1" applyFill="1"/>
    <xf numFmtId="49" fontId="25" fillId="2" borderId="1" xfId="0" applyNumberFormat="1" applyFont="1" applyFill="1" applyBorder="1"/>
    <xf numFmtId="49" fontId="25" fillId="0" borderId="1" xfId="0" applyNumberFormat="1" applyFont="1" applyBorder="1"/>
    <xf numFmtId="0" fontId="30" fillId="0" borderId="0" xfId="0" applyFont="1"/>
    <xf numFmtId="0" fontId="25" fillId="4" borderId="1" xfId="0" applyFont="1" applyFill="1" applyBorder="1"/>
    <xf numFmtId="4" fontId="25" fillId="4" borderId="4" xfId="0" applyNumberFormat="1" applyFont="1" applyFill="1" applyBorder="1" applyAlignment="1">
      <alignment horizontal="right"/>
    </xf>
    <xf numFmtId="0" fontId="25" fillId="4" borderId="0" xfId="0" applyFont="1" applyFill="1"/>
    <xf numFmtId="0" fontId="25" fillId="4" borderId="2" xfId="0" applyFont="1" applyFill="1" applyBorder="1"/>
    <xf numFmtId="4" fontId="25" fillId="4" borderId="1" xfId="0" applyNumberFormat="1" applyFont="1" applyFill="1" applyBorder="1" applyAlignment="1">
      <alignment horizontal="right"/>
    </xf>
    <xf numFmtId="0" fontId="25" fillId="0" borderId="2" xfId="0" applyFont="1" applyBorder="1" applyAlignment="1">
      <alignment horizontal="left" wrapText="1"/>
    </xf>
    <xf numFmtId="0" fontId="25" fillId="4" borderId="2" xfId="0" applyFont="1" applyFill="1" applyBorder="1" applyAlignment="1">
      <alignment horizontal="left"/>
    </xf>
    <xf numFmtId="4" fontId="25" fillId="4" borderId="2" xfId="0" applyNumberFormat="1" applyFont="1" applyFill="1" applyBorder="1" applyAlignment="1">
      <alignment horizontal="right"/>
    </xf>
    <xf numFmtId="0" fontId="25" fillId="4" borderId="2" xfId="0" applyFont="1" applyFill="1" applyBorder="1" applyAlignment="1">
      <alignment wrapText="1"/>
    </xf>
    <xf numFmtId="0" fontId="25" fillId="0" borderId="2" xfId="0" applyFont="1" applyBorder="1" applyAlignment="1">
      <alignment wrapText="1"/>
    </xf>
    <xf numFmtId="2" fontId="25" fillId="4" borderId="1" xfId="0" applyNumberFormat="1" applyFont="1" applyFill="1" applyBorder="1" applyAlignment="1">
      <alignment horizontal="right"/>
    </xf>
    <xf numFmtId="2" fontId="25" fillId="0" borderId="1" xfId="0" applyNumberFormat="1" applyFont="1" applyBorder="1" applyAlignment="1">
      <alignment horizontal="right"/>
    </xf>
    <xf numFmtId="0" fontId="25" fillId="3" borderId="1" xfId="0" applyFont="1" applyFill="1" applyBorder="1"/>
    <xf numFmtId="0" fontId="25" fillId="3" borderId="1" xfId="0" applyFont="1" applyFill="1" applyBorder="1" applyAlignment="1">
      <alignment horizontal="left"/>
    </xf>
    <xf numFmtId="0" fontId="25" fillId="3" borderId="0" xfId="0" applyFont="1" applyFill="1"/>
    <xf numFmtId="0" fontId="25" fillId="3" borderId="2" xfId="0" applyFont="1" applyFill="1" applyBorder="1"/>
    <xf numFmtId="4" fontId="25" fillId="3" borderId="1" xfId="0" applyNumberFormat="1" applyFont="1" applyFill="1" applyBorder="1" applyAlignment="1">
      <alignment horizontal="right"/>
    </xf>
    <xf numFmtId="4" fontId="25" fillId="3" borderId="2" xfId="0" applyNumberFormat="1" applyFont="1" applyFill="1" applyBorder="1" applyAlignment="1">
      <alignment horizontal="right"/>
    </xf>
    <xf numFmtId="0" fontId="25" fillId="12" borderId="1" xfId="0" applyFont="1" applyFill="1" applyBorder="1"/>
    <xf numFmtId="0" fontId="25" fillId="12" borderId="2" xfId="0" applyFont="1" applyFill="1" applyBorder="1"/>
    <xf numFmtId="2" fontId="25" fillId="12" borderId="1" xfId="1" applyNumberFormat="1" applyFont="1" applyFill="1" applyBorder="1" applyAlignment="1">
      <alignment horizontal="right"/>
    </xf>
    <xf numFmtId="0" fontId="25" fillId="12" borderId="0" xfId="0" applyFont="1" applyFill="1"/>
    <xf numFmtId="2" fontId="25" fillId="0" borderId="1" xfId="1" applyNumberFormat="1" applyFont="1" applyBorder="1" applyAlignment="1">
      <alignment horizontal="right"/>
    </xf>
    <xf numFmtId="0" fontId="25" fillId="13" borderId="0" xfId="0" applyFont="1" applyFill="1" applyAlignment="1">
      <alignment vertical="center" wrapText="1"/>
    </xf>
    <xf numFmtId="0" fontId="25" fillId="13" borderId="2" xfId="0" applyFont="1" applyFill="1" applyBorder="1" applyAlignment="1">
      <alignment vertical="center" wrapText="1"/>
    </xf>
    <xf numFmtId="4" fontId="25" fillId="12" borderId="1" xfId="0" applyNumberFormat="1" applyFont="1" applyFill="1" applyBorder="1" applyAlignment="1">
      <alignment horizontal="right"/>
    </xf>
    <xf numFmtId="0" fontId="25" fillId="13" borderId="2" xfId="0" applyFont="1" applyFill="1" applyBorder="1" applyAlignment="1">
      <alignment horizontal="left" vertical="center" wrapText="1"/>
    </xf>
    <xf numFmtId="0" fontId="25" fillId="5" borderId="1" xfId="0" applyFont="1" applyFill="1" applyBorder="1"/>
    <xf numFmtId="0" fontId="25" fillId="5" borderId="2" xfId="0" applyFont="1" applyFill="1" applyBorder="1" applyAlignment="1">
      <alignment horizontal="left"/>
    </xf>
    <xf numFmtId="4" fontId="25" fillId="5" borderId="1" xfId="0" applyNumberFormat="1" applyFont="1" applyFill="1" applyBorder="1" applyAlignment="1">
      <alignment horizontal="right"/>
    </xf>
    <xf numFmtId="0" fontId="25" fillId="5" borderId="0" xfId="0" applyFont="1" applyFill="1"/>
    <xf numFmtId="0" fontId="25" fillId="5" borderId="2" xfId="0" applyFont="1" applyFill="1" applyBorder="1"/>
    <xf numFmtId="0" fontId="25" fillId="5" borderId="2" xfId="0" applyFont="1" applyFill="1" applyBorder="1" applyAlignment="1">
      <alignment horizontal="left" vertical="center" wrapText="1"/>
    </xf>
    <xf numFmtId="0" fontId="31" fillId="0" borderId="1" xfId="0" applyFont="1" applyBorder="1"/>
    <xf numFmtId="0" fontId="32" fillId="13" borderId="2" xfId="0" applyFont="1" applyFill="1" applyBorder="1" applyAlignment="1">
      <alignment horizontal="left" vertical="center" wrapText="1"/>
    </xf>
    <xf numFmtId="0" fontId="25" fillId="14" borderId="1" xfId="0" applyFont="1" applyFill="1" applyBorder="1"/>
    <xf numFmtId="0" fontId="25" fillId="14" borderId="2" xfId="0" applyFont="1" applyFill="1" applyBorder="1"/>
    <xf numFmtId="4" fontId="25" fillId="14" borderId="1" xfId="0" applyNumberFormat="1" applyFont="1" applyFill="1" applyBorder="1" applyAlignment="1">
      <alignment horizontal="right"/>
    </xf>
    <xf numFmtId="0" fontId="25" fillId="14" borderId="0" xfId="0" applyFont="1" applyFill="1"/>
    <xf numFmtId="0" fontId="25" fillId="14" borderId="2" xfId="0" applyFont="1" applyFill="1" applyBorder="1" applyAlignment="1">
      <alignment wrapText="1"/>
    </xf>
    <xf numFmtId="0" fontId="25" fillId="11" borderId="2" xfId="0" applyFont="1" applyFill="1" applyBorder="1" applyAlignment="1">
      <alignment wrapText="1"/>
    </xf>
    <xf numFmtId="4" fontId="26" fillId="4" borderId="1" xfId="0" applyNumberFormat="1" applyFont="1" applyFill="1" applyBorder="1" applyAlignment="1">
      <alignment horizontal="right"/>
    </xf>
    <xf numFmtId="0" fontId="25" fillId="17" borderId="1" xfId="0" applyFont="1" applyFill="1" applyBorder="1"/>
    <xf numFmtId="0" fontId="25" fillId="17" borderId="2" xfId="0" applyFont="1" applyFill="1" applyBorder="1"/>
    <xf numFmtId="4" fontId="25" fillId="17" borderId="1" xfId="0" applyNumberFormat="1" applyFont="1" applyFill="1" applyBorder="1" applyAlignment="1">
      <alignment horizontal="right"/>
    </xf>
    <xf numFmtId="0" fontId="25" fillId="17" borderId="0" xfId="0" applyFont="1" applyFill="1"/>
    <xf numFmtId="4" fontId="25" fillId="17" borderId="2" xfId="0" applyNumberFormat="1" applyFont="1" applyFill="1" applyBorder="1" applyAlignment="1">
      <alignment horizontal="right"/>
    </xf>
    <xf numFmtId="0" fontId="25" fillId="10" borderId="1" xfId="0" applyFont="1" applyFill="1" applyBorder="1"/>
    <xf numFmtId="4" fontId="25" fillId="10" borderId="4" xfId="0" applyNumberFormat="1" applyFont="1" applyFill="1" applyBorder="1" applyAlignment="1">
      <alignment horizontal="right"/>
    </xf>
    <xf numFmtId="0" fontId="25" fillId="10" borderId="0" xfId="0" applyFont="1" applyFill="1"/>
    <xf numFmtId="0" fontId="25" fillId="10" borderId="2" xfId="0" applyFont="1" applyFill="1" applyBorder="1"/>
    <xf numFmtId="4" fontId="25" fillId="10" borderId="1" xfId="0" applyNumberFormat="1" applyFont="1" applyFill="1" applyBorder="1" applyAlignment="1">
      <alignment horizontal="right"/>
    </xf>
    <xf numFmtId="0" fontId="25" fillId="6" borderId="2" xfId="0" applyFont="1" applyFill="1" applyBorder="1"/>
    <xf numFmtId="4" fontId="25" fillId="6" borderId="1" xfId="0" applyNumberFormat="1" applyFont="1" applyFill="1" applyBorder="1" applyAlignment="1">
      <alignment horizontal="right"/>
    </xf>
    <xf numFmtId="0" fontId="25" fillId="6" borderId="0" xfId="0" applyFont="1" applyFill="1"/>
    <xf numFmtId="0" fontId="25" fillId="7" borderId="2" xfId="0" applyFont="1" applyFill="1" applyBorder="1"/>
    <xf numFmtId="0" fontId="25" fillId="7" borderId="2" xfId="0" applyFont="1" applyFill="1" applyBorder="1" applyAlignment="1">
      <alignment horizontal="left"/>
    </xf>
    <xf numFmtId="4" fontId="25" fillId="7" borderId="2" xfId="0" applyNumberFormat="1" applyFont="1" applyFill="1" applyBorder="1" applyAlignment="1">
      <alignment horizontal="right"/>
    </xf>
    <xf numFmtId="4" fontId="25" fillId="6" borderId="4" xfId="0" applyNumberFormat="1" applyFont="1" applyFill="1" applyBorder="1" applyAlignment="1">
      <alignment horizontal="right"/>
    </xf>
    <xf numFmtId="49" fontId="27" fillId="6" borderId="1" xfId="0" applyNumberFormat="1" applyFont="1" applyFill="1" applyBorder="1"/>
    <xf numFmtId="49" fontId="25" fillId="6" borderId="2" xfId="0" applyNumberFormat="1" applyFont="1" applyFill="1" applyBorder="1"/>
    <xf numFmtId="49" fontId="27" fillId="0" borderId="1" xfId="0" applyNumberFormat="1" applyFont="1" applyBorder="1"/>
    <xf numFmtId="0" fontId="25" fillId="15" borderId="1" xfId="0" applyFont="1" applyFill="1" applyBorder="1"/>
    <xf numFmtId="0" fontId="25" fillId="15" borderId="2" xfId="0" applyFont="1" applyFill="1" applyBorder="1"/>
    <xf numFmtId="4" fontId="25" fillId="15" borderId="1" xfId="0" applyNumberFormat="1" applyFont="1" applyFill="1" applyBorder="1" applyAlignment="1">
      <alignment horizontal="right"/>
    </xf>
    <xf numFmtId="0" fontId="25" fillId="15" borderId="0" xfId="0" applyFont="1" applyFill="1"/>
    <xf numFmtId="0" fontId="25" fillId="11" borderId="0" xfId="0" applyFont="1" applyFill="1"/>
    <xf numFmtId="0" fontId="25" fillId="15" borderId="2" xfId="0" applyFont="1" applyFill="1" applyBorder="1" applyAlignment="1">
      <alignment wrapText="1"/>
    </xf>
    <xf numFmtId="4" fontId="25" fillId="15" borderId="2" xfId="0" applyNumberFormat="1" applyFont="1" applyFill="1" applyBorder="1" applyAlignment="1">
      <alignment horizontal="right"/>
    </xf>
    <xf numFmtId="4" fontId="25" fillId="14" borderId="2" xfId="0" applyNumberFormat="1" applyFont="1" applyFill="1" applyBorder="1" applyAlignment="1">
      <alignment horizontal="right"/>
    </xf>
    <xf numFmtId="0" fontId="25" fillId="16" borderId="1" xfId="0" applyFont="1" applyFill="1" applyBorder="1"/>
    <xf numFmtId="0" fontId="25" fillId="16" borderId="2" xfId="0" applyFont="1" applyFill="1" applyBorder="1"/>
    <xf numFmtId="4" fontId="25" fillId="16" borderId="1" xfId="0" applyNumberFormat="1" applyFont="1" applyFill="1" applyBorder="1" applyAlignment="1">
      <alignment horizontal="right"/>
    </xf>
    <xf numFmtId="0" fontId="25" fillId="16" borderId="0" xfId="0" applyFont="1" applyFill="1"/>
    <xf numFmtId="0" fontId="25" fillId="20" borderId="1" xfId="0" applyFont="1" applyFill="1" applyBorder="1"/>
    <xf numFmtId="4" fontId="25" fillId="20" borderId="1" xfId="0" applyNumberFormat="1" applyFont="1" applyFill="1" applyBorder="1" applyAlignment="1">
      <alignment horizontal="right"/>
    </xf>
    <xf numFmtId="0" fontId="25" fillId="18" borderId="0" xfId="0" applyFont="1" applyFill="1"/>
    <xf numFmtId="0" fontId="25" fillId="19" borderId="1" xfId="0" applyFont="1" applyFill="1" applyBorder="1"/>
    <xf numFmtId="0" fontId="25" fillId="19" borderId="2" xfId="0" applyFont="1" applyFill="1" applyBorder="1"/>
    <xf numFmtId="4" fontId="25" fillId="19" borderId="1" xfId="0" applyNumberFormat="1" applyFont="1" applyFill="1" applyBorder="1" applyAlignment="1">
      <alignment horizontal="right"/>
    </xf>
    <xf numFmtId="0" fontId="25" fillId="11" borderId="0" xfId="0" applyFont="1" applyFill="1" applyAlignment="1">
      <alignment horizontal="right"/>
    </xf>
    <xf numFmtId="2" fontId="25" fillId="0" borderId="2" xfId="0" applyNumberFormat="1" applyFont="1" applyBorder="1"/>
    <xf numFmtId="2" fontId="26" fillId="0" borderId="2" xfId="0" applyNumberFormat="1" applyFont="1" applyBorder="1"/>
    <xf numFmtId="2" fontId="26" fillId="0" borderId="0" xfId="0" applyNumberFormat="1" applyFont="1"/>
    <xf numFmtId="0" fontId="25" fillId="0" borderId="1" xfId="2" applyFont="1" applyBorder="1"/>
    <xf numFmtId="0" fontId="25" fillId="0" borderId="2" xfId="2" applyFont="1" applyBorder="1"/>
    <xf numFmtId="0" fontId="22" fillId="0" borderId="0" xfId="0" applyFont="1" applyAlignment="1">
      <alignment horizontal="center"/>
    </xf>
    <xf numFmtId="0" fontId="0" fillId="11" borderId="0" xfId="0" applyFill="1" applyAlignment="1">
      <alignment horizontal="right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wrapText="1"/>
    </xf>
    <xf numFmtId="0" fontId="0" fillId="0" borderId="1" xfId="0" applyBorder="1" applyAlignment="1">
      <alignment horizontal="center"/>
    </xf>
    <xf numFmtId="0" fontId="22" fillId="0" borderId="1" xfId="0" applyFont="1" applyBorder="1"/>
    <xf numFmtId="4" fontId="22" fillId="11" borderId="4" xfId="0" applyNumberFormat="1" applyFont="1" applyFill="1" applyBorder="1" applyAlignment="1">
      <alignment horizontal="right"/>
    </xf>
    <xf numFmtId="4" fontId="0" fillId="11" borderId="4" xfId="0" applyNumberFormat="1" applyFill="1" applyBorder="1" applyAlignment="1">
      <alignment horizontal="right"/>
    </xf>
    <xf numFmtId="0" fontId="22" fillId="0" borderId="0" xfId="0" applyFont="1"/>
    <xf numFmtId="4" fontId="26" fillId="7" borderId="1" xfId="0" applyNumberFormat="1" applyFont="1" applyFill="1" applyBorder="1" applyAlignment="1">
      <alignment horizontal="right"/>
    </xf>
    <xf numFmtId="4" fontId="22" fillId="11" borderId="1" xfId="0" applyNumberFormat="1" applyFont="1" applyFill="1" applyBorder="1" applyAlignment="1">
      <alignment horizontal="right"/>
    </xf>
    <xf numFmtId="4" fontId="22" fillId="11" borderId="0" xfId="0" applyNumberFormat="1" applyFont="1" applyFill="1" applyAlignment="1">
      <alignment horizontal="right"/>
    </xf>
    <xf numFmtId="4" fontId="0" fillId="11" borderId="0" xfId="0" applyNumberFormat="1" applyFill="1" applyAlignment="1">
      <alignment horizontal="right"/>
    </xf>
    <xf numFmtId="0" fontId="0" fillId="11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26" fillId="11" borderId="1" xfId="0" applyFont="1" applyFill="1" applyBorder="1" applyAlignment="1">
      <alignment horizontal="center"/>
    </xf>
    <xf numFmtId="0" fontId="22" fillId="0" borderId="2" xfId="0" applyFont="1" applyBorder="1"/>
    <xf numFmtId="0" fontId="0" fillId="0" borderId="0" xfId="0" applyAlignment="1">
      <alignment horizontal="center"/>
    </xf>
    <xf numFmtId="0" fontId="22" fillId="0" borderId="1" xfId="0" applyFont="1" applyBorder="1" applyAlignment="1">
      <alignment horizontal="center"/>
    </xf>
    <xf numFmtId="0" fontId="0" fillId="11" borderId="1" xfId="0" applyFill="1" applyBorder="1"/>
    <xf numFmtId="0" fontId="0" fillId="11" borderId="2" xfId="0" applyFill="1" applyBorder="1"/>
    <xf numFmtId="0" fontId="0" fillId="0" borderId="1" xfId="0" applyBorder="1"/>
    <xf numFmtId="0" fontId="0" fillId="0" borderId="2" xfId="0" applyBorder="1"/>
    <xf numFmtId="4" fontId="0" fillId="0" borderId="2" xfId="0" applyNumberFormat="1" applyBorder="1"/>
    <xf numFmtId="4" fontId="22" fillId="0" borderId="2" xfId="0" applyNumberFormat="1" applyFont="1" applyBorder="1"/>
    <xf numFmtId="0" fontId="22" fillId="0" borderId="2" xfId="0" applyFont="1" applyBorder="1" applyAlignment="1">
      <alignment wrapText="1"/>
    </xf>
    <xf numFmtId="49" fontId="26" fillId="0" borderId="0" xfId="0" applyNumberFormat="1" applyFont="1"/>
    <xf numFmtId="0" fontId="0" fillId="0" borderId="3" xfId="0" applyBorder="1"/>
    <xf numFmtId="4" fontId="26" fillId="9" borderId="1" xfId="0" applyNumberFormat="1" applyFont="1" applyFill="1" applyBorder="1" applyAlignment="1">
      <alignment horizontal="right"/>
    </xf>
    <xf numFmtId="4" fontId="26" fillId="8" borderId="1" xfId="0" applyNumberFormat="1" applyFont="1" applyFill="1" applyBorder="1" applyAlignment="1">
      <alignment horizontal="right"/>
    </xf>
    <xf numFmtId="0" fontId="22" fillId="11" borderId="1" xfId="0" applyFont="1" applyFill="1" applyBorder="1"/>
    <xf numFmtId="0" fontId="22" fillId="11" borderId="2" xfId="0" applyFont="1" applyFill="1" applyBorder="1"/>
    <xf numFmtId="0" fontId="22" fillId="11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4" fontId="0" fillId="11" borderId="2" xfId="0" applyNumberFormat="1" applyFill="1" applyBorder="1" applyAlignment="1">
      <alignment horizontal="right"/>
    </xf>
    <xf numFmtId="2" fontId="0" fillId="0" borderId="2" xfId="0" applyNumberFormat="1" applyBorder="1"/>
    <xf numFmtId="2" fontId="0" fillId="11" borderId="2" xfId="0" applyNumberFormat="1" applyFill="1" applyBorder="1" applyAlignment="1">
      <alignment horizontal="right"/>
    </xf>
    <xf numFmtId="2" fontId="22" fillId="0" borderId="2" xfId="0" applyNumberFormat="1" applyFont="1" applyBorder="1"/>
    <xf numFmtId="0" fontId="22" fillId="0" borderId="1" xfId="2" applyFont="1" applyBorder="1"/>
    <xf numFmtId="0" fontId="22" fillId="0" borderId="2" xfId="2" applyFont="1" applyBorder="1"/>
    <xf numFmtId="4" fontId="22" fillId="11" borderId="2" xfId="0" applyNumberFormat="1" applyFont="1" applyFill="1" applyBorder="1" applyAlignment="1">
      <alignment horizontal="right"/>
    </xf>
    <xf numFmtId="4" fontId="26" fillId="8" borderId="2" xfId="0" applyNumberFormat="1" applyFont="1" applyFill="1" applyBorder="1" applyAlignment="1">
      <alignment horizontal="right"/>
    </xf>
    <xf numFmtId="4" fontId="26" fillId="2" borderId="1" xfId="0" applyNumberFormat="1" applyFont="1" applyFill="1" applyBorder="1" applyAlignment="1">
      <alignment horizontal="right"/>
    </xf>
    <xf numFmtId="4" fontId="26" fillId="2" borderId="4" xfId="0" applyNumberFormat="1" applyFont="1" applyFill="1" applyBorder="1" applyAlignment="1">
      <alignment horizontal="right"/>
    </xf>
    <xf numFmtId="4" fontId="26" fillId="4" borderId="4" xfId="0" applyNumberFormat="1" applyFont="1" applyFill="1" applyBorder="1" applyAlignment="1">
      <alignment horizontal="right"/>
    </xf>
    <xf numFmtId="0" fontId="22" fillId="0" borderId="2" xfId="0" applyFont="1" applyBorder="1" applyAlignment="1">
      <alignment horizontal="left"/>
    </xf>
    <xf numFmtId="4" fontId="26" fillId="4" borderId="2" xfId="0" applyNumberFormat="1" applyFont="1" applyFill="1" applyBorder="1" applyAlignment="1">
      <alignment horizontal="right"/>
    </xf>
    <xf numFmtId="2" fontId="22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26" fillId="4" borderId="1" xfId="0" applyNumberFormat="1" applyFont="1" applyFill="1" applyBorder="1" applyAlignment="1">
      <alignment horizontal="right"/>
    </xf>
    <xf numFmtId="2" fontId="26" fillId="0" borderId="1" xfId="0" applyNumberFormat="1" applyFont="1" applyBorder="1" applyAlignment="1">
      <alignment horizontal="right"/>
    </xf>
    <xf numFmtId="4" fontId="26" fillId="3" borderId="4" xfId="0" applyNumberFormat="1" applyFont="1" applyFill="1" applyBorder="1" applyAlignment="1">
      <alignment horizontal="right"/>
    </xf>
    <xf numFmtId="4" fontId="26" fillId="3" borderId="1" xfId="0" applyNumberFormat="1" applyFont="1" applyFill="1" applyBorder="1" applyAlignment="1">
      <alignment horizontal="right"/>
    </xf>
    <xf numFmtId="4" fontId="26" fillId="3" borderId="2" xfId="0" applyNumberFormat="1" applyFont="1" applyFill="1" applyBorder="1" applyAlignment="1">
      <alignment horizontal="right"/>
    </xf>
    <xf numFmtId="2" fontId="26" fillId="12" borderId="1" xfId="1" applyNumberFormat="1" applyFont="1" applyFill="1" applyBorder="1" applyAlignment="1">
      <alignment horizontal="right"/>
    </xf>
    <xf numFmtId="2" fontId="26" fillId="0" borderId="1" xfId="1" applyNumberFormat="1" applyFont="1" applyBorder="1" applyAlignment="1">
      <alignment horizontal="right"/>
    </xf>
    <xf numFmtId="2" fontId="22" fillId="0" borderId="1" xfId="1" applyNumberFormat="1" applyFont="1" applyBorder="1" applyAlignment="1">
      <alignment horizontal="right"/>
    </xf>
    <xf numFmtId="2" fontId="0" fillId="0" borderId="1" xfId="1" applyNumberFormat="1" applyFont="1" applyBorder="1" applyAlignment="1">
      <alignment horizontal="right"/>
    </xf>
    <xf numFmtId="2" fontId="22" fillId="0" borderId="2" xfId="1" applyNumberFormat="1" applyFont="1" applyBorder="1" applyAlignment="1">
      <alignment horizontal="right"/>
    </xf>
    <xf numFmtId="2" fontId="0" fillId="0" borderId="2" xfId="1" applyNumberFormat="1" applyFont="1" applyBorder="1" applyAlignment="1">
      <alignment horizontal="right"/>
    </xf>
    <xf numFmtId="0" fontId="22" fillId="3" borderId="0" xfId="0" applyFont="1" applyFill="1"/>
    <xf numFmtId="0" fontId="22" fillId="13" borderId="2" xfId="0" applyFont="1" applyFill="1" applyBorder="1" applyAlignment="1">
      <alignment vertical="center" wrapText="1"/>
    </xf>
    <xf numFmtId="4" fontId="26" fillId="12" borderId="1" xfId="0" applyNumberFormat="1" applyFont="1" applyFill="1" applyBorder="1" applyAlignment="1">
      <alignment horizontal="right"/>
    </xf>
    <xf numFmtId="0" fontId="22" fillId="13" borderId="2" xfId="0" applyFont="1" applyFill="1" applyBorder="1" applyAlignment="1">
      <alignment horizontal="left" vertical="center" wrapText="1"/>
    </xf>
    <xf numFmtId="0" fontId="22" fillId="12" borderId="1" xfId="0" applyFont="1" applyFill="1" applyBorder="1"/>
    <xf numFmtId="0" fontId="22" fillId="11" borderId="0" xfId="0" applyFont="1" applyFill="1"/>
    <xf numFmtId="4" fontId="26" fillId="5" borderId="1" xfId="0" applyNumberFormat="1" applyFont="1" applyFill="1" applyBorder="1" applyAlignment="1">
      <alignment horizontal="right"/>
    </xf>
    <xf numFmtId="0" fontId="0" fillId="11" borderId="1" xfId="0" applyFill="1" applyBorder="1" applyAlignment="1">
      <alignment horizontal="right"/>
    </xf>
    <xf numFmtId="4" fontId="26" fillId="14" borderId="1" xfId="0" applyNumberFormat="1" applyFont="1" applyFill="1" applyBorder="1" applyAlignment="1">
      <alignment horizontal="right"/>
    </xf>
    <xf numFmtId="0" fontId="0" fillId="4" borderId="0" xfId="0" applyFill="1"/>
    <xf numFmtId="4" fontId="26" fillId="17" borderId="1" xfId="0" applyNumberFormat="1" applyFont="1" applyFill="1" applyBorder="1" applyAlignment="1">
      <alignment horizontal="right"/>
    </xf>
    <xf numFmtId="0" fontId="22" fillId="0" borderId="5" xfId="0" applyFont="1" applyBorder="1"/>
    <xf numFmtId="0" fontId="22" fillId="0" borderId="6" xfId="0" applyFont="1" applyBorder="1"/>
    <xf numFmtId="4" fontId="22" fillId="11" borderId="6" xfId="0" applyNumberFormat="1" applyFont="1" applyFill="1" applyBorder="1" applyAlignment="1">
      <alignment horizontal="right"/>
    </xf>
    <xf numFmtId="4" fontId="0" fillId="11" borderId="6" xfId="0" applyNumberFormat="1" applyFill="1" applyBorder="1" applyAlignment="1">
      <alignment horizontal="right"/>
    </xf>
    <xf numFmtId="4" fontId="26" fillId="10" borderId="4" xfId="0" applyNumberFormat="1" applyFont="1" applyFill="1" applyBorder="1" applyAlignment="1">
      <alignment horizontal="right"/>
    </xf>
    <xf numFmtId="4" fontId="26" fillId="10" borderId="1" xfId="0" applyNumberFormat="1" applyFont="1" applyFill="1" applyBorder="1" applyAlignment="1">
      <alignment horizontal="right"/>
    </xf>
    <xf numFmtId="4" fontId="26" fillId="6" borderId="1" xfId="0" applyNumberFormat="1" applyFont="1" applyFill="1" applyBorder="1" applyAlignment="1">
      <alignment horizontal="right"/>
    </xf>
    <xf numFmtId="0" fontId="22" fillId="7" borderId="1" xfId="0" applyFont="1" applyFill="1" applyBorder="1"/>
    <xf numFmtId="4" fontId="26" fillId="7" borderId="2" xfId="0" applyNumberFormat="1" applyFont="1" applyFill="1" applyBorder="1" applyAlignment="1">
      <alignment horizontal="right"/>
    </xf>
    <xf numFmtId="4" fontId="26" fillId="6" borderId="4" xfId="0" applyNumberFormat="1" applyFont="1" applyFill="1" applyBorder="1" applyAlignment="1">
      <alignment horizontal="right"/>
    </xf>
    <xf numFmtId="4" fontId="26" fillId="15" borderId="1" xfId="0" applyNumberFormat="1" applyFont="1" applyFill="1" applyBorder="1" applyAlignment="1">
      <alignment horizontal="right"/>
    </xf>
    <xf numFmtId="4" fontId="26" fillId="15" borderId="2" xfId="0" applyNumberFormat="1" applyFont="1" applyFill="1" applyBorder="1" applyAlignment="1">
      <alignment horizontal="right"/>
    </xf>
    <xf numFmtId="4" fontId="26" fillId="14" borderId="2" xfId="0" applyNumberFormat="1" applyFont="1" applyFill="1" applyBorder="1" applyAlignment="1">
      <alignment horizontal="right"/>
    </xf>
    <xf numFmtId="0" fontId="22" fillId="0" borderId="1" xfId="0" applyFont="1" applyBorder="1" applyAlignment="1">
      <alignment horizontal="right"/>
    </xf>
    <xf numFmtId="0" fontId="22" fillId="0" borderId="1" xfId="0" applyFont="1" applyBorder="1" applyAlignment="1">
      <alignment horizontal="left" wrapText="1"/>
    </xf>
    <xf numFmtId="4" fontId="26" fillId="16" borderId="1" xfId="0" applyNumberFormat="1" applyFont="1" applyFill="1" applyBorder="1" applyAlignment="1">
      <alignment horizontal="right"/>
    </xf>
    <xf numFmtId="0" fontId="22" fillId="0" borderId="1" xfId="0" applyFont="1" applyBorder="1" applyAlignment="1">
      <alignment horizontal="right" wrapText="1"/>
    </xf>
    <xf numFmtId="0" fontId="22" fillId="0" borderId="2" xfId="0" applyFont="1" applyBorder="1" applyAlignment="1">
      <alignment horizontal="left" wrapText="1"/>
    </xf>
    <xf numFmtId="4" fontId="26" fillId="20" borderId="1" xfId="0" applyNumberFormat="1" applyFont="1" applyFill="1" applyBorder="1" applyAlignment="1">
      <alignment horizontal="right"/>
    </xf>
    <xf numFmtId="4" fontId="26" fillId="19" borderId="1" xfId="0" applyNumberFormat="1" applyFont="1" applyFill="1" applyBorder="1" applyAlignment="1">
      <alignment horizontal="right"/>
    </xf>
    <xf numFmtId="0" fontId="26" fillId="11" borderId="0" xfId="0" applyFont="1" applyFill="1" applyAlignment="1">
      <alignment horizontal="right"/>
    </xf>
    <xf numFmtId="0" fontId="33" fillId="0" borderId="2" xfId="0" applyFont="1" applyBorder="1"/>
    <xf numFmtId="0" fontId="21" fillId="13" borderId="2" xfId="0" applyFont="1" applyFill="1" applyBorder="1" applyAlignment="1">
      <alignment horizontal="left" vertical="center" wrapText="1"/>
    </xf>
    <xf numFmtId="4" fontId="34" fillId="3" borderId="2" xfId="0" applyNumberFormat="1" applyFont="1" applyFill="1" applyBorder="1" applyAlignment="1">
      <alignment horizontal="right"/>
    </xf>
    <xf numFmtId="4" fontId="34" fillId="11" borderId="2" xfId="0" applyNumberFormat="1" applyFont="1" applyFill="1" applyBorder="1" applyAlignment="1">
      <alignment horizontal="right"/>
    </xf>
    <xf numFmtId="4" fontId="35" fillId="11" borderId="2" xfId="0" applyNumberFormat="1" applyFont="1" applyFill="1" applyBorder="1" applyAlignment="1">
      <alignment horizontal="right"/>
    </xf>
    <xf numFmtId="4" fontId="34" fillId="11" borderId="1" xfId="0" applyNumberFormat="1" applyFont="1" applyFill="1" applyBorder="1" applyAlignment="1">
      <alignment horizontal="right"/>
    </xf>
    <xf numFmtId="4" fontId="35" fillId="11" borderId="1" xfId="0" applyNumberFormat="1" applyFont="1" applyFill="1" applyBorder="1" applyAlignment="1">
      <alignment horizontal="right"/>
    </xf>
    <xf numFmtId="4" fontId="21" fillId="11" borderId="1" xfId="0" applyNumberFormat="1" applyFont="1" applyFill="1" applyBorder="1" applyAlignment="1">
      <alignment horizontal="right"/>
    </xf>
    <xf numFmtId="0" fontId="20" fillId="0" borderId="2" xfId="0" applyFont="1" applyBorder="1"/>
    <xf numFmtId="0" fontId="19" fillId="11" borderId="1" xfId="0" applyFont="1" applyFill="1" applyBorder="1"/>
    <xf numFmtId="0" fontId="19" fillId="11" borderId="2" xfId="0" applyFont="1" applyFill="1" applyBorder="1"/>
    <xf numFmtId="4" fontId="19" fillId="11" borderId="2" xfId="0" applyNumberFormat="1" applyFont="1" applyFill="1" applyBorder="1" applyAlignment="1">
      <alignment horizontal="right"/>
    </xf>
    <xf numFmtId="0" fontId="19" fillId="11" borderId="0" xfId="0" applyFont="1" applyFill="1"/>
    <xf numFmtId="4" fontId="34" fillId="2" borderId="1" xfId="0" applyNumberFormat="1" applyFont="1" applyFill="1" applyBorder="1" applyAlignment="1">
      <alignment horizontal="right"/>
    </xf>
    <xf numFmtId="4" fontId="34" fillId="6" borderId="1" xfId="0" applyNumberFormat="1" applyFont="1" applyFill="1" applyBorder="1" applyAlignment="1">
      <alignment horizontal="right"/>
    </xf>
    <xf numFmtId="4" fontId="34" fillId="7" borderId="1" xfId="0" applyNumberFormat="1" applyFont="1" applyFill="1" applyBorder="1" applyAlignment="1">
      <alignment horizontal="right"/>
    </xf>
    <xf numFmtId="0" fontId="18" fillId="0" borderId="7" xfId="0" applyFont="1" applyBorder="1" applyAlignment="1">
      <alignment horizontal="left" wrapText="1"/>
    </xf>
    <xf numFmtId="0" fontId="17" fillId="0" borderId="1" xfId="0" applyFont="1" applyBorder="1" applyAlignment="1">
      <alignment wrapText="1"/>
    </xf>
    <xf numFmtId="49" fontId="16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wrapText="1"/>
    </xf>
    <xf numFmtId="164" fontId="25" fillId="0" borderId="1" xfId="1" applyFont="1" applyBorder="1" applyAlignment="1">
      <alignment wrapText="1"/>
    </xf>
    <xf numFmtId="0" fontId="25" fillId="0" borderId="1" xfId="0" applyFont="1" applyBorder="1" applyAlignment="1">
      <alignment wrapText="1"/>
    </xf>
    <xf numFmtId="49" fontId="25" fillId="0" borderId="1" xfId="0" applyNumberFormat="1" applyFont="1" applyBorder="1" applyAlignment="1">
      <alignment horizontal="left"/>
    </xf>
    <xf numFmtId="4" fontId="25" fillId="11" borderId="0" xfId="0" applyNumberFormat="1" applyFont="1" applyFill="1" applyAlignment="1">
      <alignment horizontal="right"/>
    </xf>
    <xf numFmtId="49" fontId="25" fillId="0" borderId="1" xfId="1" applyNumberFormat="1" applyFont="1" applyBorder="1"/>
    <xf numFmtId="4" fontId="15" fillId="11" borderId="1" xfId="0" applyNumberFormat="1" applyFont="1" applyFill="1" applyBorder="1" applyAlignment="1">
      <alignment horizontal="right"/>
    </xf>
    <xf numFmtId="0" fontId="15" fillId="0" borderId="2" xfId="0" applyFont="1" applyBorder="1"/>
    <xf numFmtId="0" fontId="36" fillId="6" borderId="2" xfId="0" applyFont="1" applyFill="1" applyBorder="1"/>
    <xf numFmtId="0" fontId="36" fillId="0" borderId="2" xfId="0" applyFont="1" applyBorder="1"/>
    <xf numFmtId="0" fontId="37" fillId="0" borderId="2" xfId="0" applyFont="1" applyBorder="1"/>
    <xf numFmtId="0" fontId="14" fillId="0" borderId="2" xfId="0" applyFont="1" applyBorder="1"/>
    <xf numFmtId="4" fontId="26" fillId="17" borderId="2" xfId="0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164" fontId="26" fillId="4" borderId="1" xfId="1" applyFont="1" applyFill="1" applyBorder="1" applyAlignment="1">
      <alignment horizontal="right"/>
    </xf>
    <xf numFmtId="164" fontId="26" fillId="0" borderId="1" xfId="1" applyFont="1" applyBorder="1" applyAlignment="1">
      <alignment horizontal="right"/>
    </xf>
    <xf numFmtId="164" fontId="0" fillId="0" borderId="1" xfId="1" applyFont="1" applyBorder="1" applyAlignment="1">
      <alignment horizontal="right"/>
    </xf>
    <xf numFmtId="164" fontId="26" fillId="11" borderId="1" xfId="1" applyFont="1" applyFill="1" applyBorder="1" applyAlignment="1">
      <alignment horizontal="right"/>
    </xf>
    <xf numFmtId="164" fontId="0" fillId="11" borderId="1" xfId="1" applyFont="1" applyFill="1" applyBorder="1" applyAlignment="1">
      <alignment horizontal="right"/>
    </xf>
    <xf numFmtId="164" fontId="25" fillId="4" borderId="1" xfId="1" applyFont="1" applyFill="1" applyBorder="1" applyAlignment="1">
      <alignment horizontal="right"/>
    </xf>
    <xf numFmtId="164" fontId="25" fillId="0" borderId="1" xfId="1" applyFont="1" applyBorder="1" applyAlignment="1">
      <alignment horizontal="right"/>
    </xf>
    <xf numFmtId="164" fontId="22" fillId="0" borderId="1" xfId="1" applyFont="1" applyBorder="1" applyAlignment="1">
      <alignment horizontal="right"/>
    </xf>
    <xf numFmtId="0" fontId="13" fillId="0" borderId="2" xfId="0" applyFont="1" applyBorder="1"/>
    <xf numFmtId="4" fontId="34" fillId="4" borderId="2" xfId="0" applyNumberFormat="1" applyFont="1" applyFill="1" applyBorder="1" applyAlignment="1">
      <alignment horizontal="right"/>
    </xf>
    <xf numFmtId="0" fontId="13" fillId="0" borderId="2" xfId="0" applyFont="1" applyBorder="1" applyAlignment="1">
      <alignment horizontal="left"/>
    </xf>
    <xf numFmtId="0" fontId="12" fillId="0" borderId="2" xfId="0" applyFont="1" applyBorder="1"/>
    <xf numFmtId="0" fontId="12" fillId="0" borderId="2" xfId="0" applyFont="1" applyBorder="1" applyAlignment="1">
      <alignment horizontal="left"/>
    </xf>
    <xf numFmtId="0" fontId="11" fillId="0" borderId="2" xfId="0" applyFont="1" applyBorder="1"/>
    <xf numFmtId="0" fontId="22" fillId="0" borderId="0" xfId="0" applyFont="1" applyAlignment="1">
      <alignment wrapText="1"/>
    </xf>
    <xf numFmtId="0" fontId="10" fillId="0" borderId="0" xfId="0" applyFont="1" applyAlignment="1">
      <alignment horizontal="left" vertical="center" wrapText="1"/>
    </xf>
    <xf numFmtId="49" fontId="22" fillId="0" borderId="1" xfId="0" applyNumberFormat="1" applyFont="1" applyBorder="1"/>
    <xf numFmtId="0" fontId="25" fillId="0" borderId="1" xfId="0" applyFont="1" applyBorder="1" applyAlignment="1">
      <alignment horizontal="left" vertical="center" wrapText="1"/>
    </xf>
    <xf numFmtId="164" fontId="10" fillId="0" borderId="1" xfId="1" applyFont="1" applyBorder="1" applyAlignment="1">
      <alignment horizontal="right" vertical="center" wrapText="1"/>
    </xf>
    <xf numFmtId="2" fontId="10" fillId="0" borderId="1" xfId="1" applyNumberFormat="1" applyFont="1" applyBorder="1" applyAlignment="1">
      <alignment horizontal="right" vertical="center" wrapText="1"/>
    </xf>
    <xf numFmtId="164" fontId="25" fillId="0" borderId="1" xfId="1" applyFont="1" applyBorder="1" applyAlignment="1">
      <alignment horizontal="right" vertical="center" wrapText="1"/>
    </xf>
    <xf numFmtId="2" fontId="25" fillId="0" borderId="1" xfId="1" applyNumberFormat="1" applyFont="1" applyBorder="1" applyAlignment="1">
      <alignment horizontal="right" vertical="center" wrapText="1"/>
    </xf>
    <xf numFmtId="0" fontId="25" fillId="0" borderId="0" xfId="0" applyFont="1" applyAlignment="1">
      <alignment horizontal="left" vertical="center" wrapText="1"/>
    </xf>
    <xf numFmtId="0" fontId="10" fillId="0" borderId="2" xfId="0" applyFont="1" applyBorder="1"/>
    <xf numFmtId="2" fontId="25" fillId="0" borderId="1" xfId="0" applyNumberFormat="1" applyFont="1" applyBorder="1" applyAlignment="1">
      <alignment horizontal="left" vertical="center" wrapText="1"/>
    </xf>
    <xf numFmtId="0" fontId="34" fillId="0" borderId="1" xfId="0" applyFont="1" applyBorder="1"/>
    <xf numFmtId="0" fontId="34" fillId="0" borderId="0" xfId="0" applyFont="1"/>
    <xf numFmtId="49" fontId="25" fillId="0" borderId="0" xfId="0" applyNumberFormat="1" applyFont="1" applyAlignment="1">
      <alignment horizontal="left" wrapText="1"/>
    </xf>
    <xf numFmtId="0" fontId="25" fillId="11" borderId="1" xfId="0" applyFont="1" applyFill="1" applyBorder="1" applyAlignment="1">
      <alignment horizontal="right"/>
    </xf>
    <xf numFmtId="0" fontId="25" fillId="11" borderId="1" xfId="0" applyFont="1" applyFill="1" applyBorder="1" applyAlignment="1">
      <alignment horizontal="left"/>
    </xf>
    <xf numFmtId="0" fontId="25" fillId="11" borderId="0" xfId="0" applyFont="1" applyFill="1" applyAlignment="1">
      <alignment horizontal="left"/>
    </xf>
    <xf numFmtId="0" fontId="25" fillId="0" borderId="0" xfId="0" applyFont="1" applyAlignment="1">
      <alignment horizontal="left"/>
    </xf>
    <xf numFmtId="0" fontId="22" fillId="11" borderId="1" xfId="0" applyFont="1" applyFill="1" applyBorder="1" applyAlignment="1">
      <alignment horizontal="left"/>
    </xf>
    <xf numFmtId="0" fontId="8" fillId="11" borderId="1" xfId="0" applyFont="1" applyFill="1" applyBorder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2" fontId="25" fillId="0" borderId="1" xfId="1" applyNumberFormat="1" applyFont="1" applyBorder="1"/>
    <xf numFmtId="2" fontId="25" fillId="11" borderId="1" xfId="1" applyNumberFormat="1" applyFont="1" applyFill="1" applyBorder="1" applyAlignment="1">
      <alignment horizontal="right"/>
    </xf>
    <xf numFmtId="0" fontId="38" fillId="11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25" fillId="0" borderId="1" xfId="0" applyFont="1" applyBorder="1" applyAlignment="1">
      <alignment horizontal="left"/>
    </xf>
    <xf numFmtId="164" fontId="25" fillId="11" borderId="1" xfId="1" applyFont="1" applyFill="1" applyBorder="1" applyAlignment="1">
      <alignment horizontal="right"/>
    </xf>
    <xf numFmtId="164" fontId="25" fillId="11" borderId="4" xfId="1" applyFont="1" applyFill="1" applyBorder="1" applyAlignment="1">
      <alignment horizontal="right"/>
    </xf>
    <xf numFmtId="164" fontId="26" fillId="11" borderId="4" xfId="1" applyFont="1" applyFill="1" applyBorder="1" applyAlignment="1">
      <alignment horizontal="right"/>
    </xf>
    <xf numFmtId="0" fontId="2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4" fontId="36" fillId="11" borderId="1" xfId="0" applyNumberFormat="1" applyFont="1" applyFill="1" applyBorder="1" applyAlignment="1">
      <alignment horizontal="right"/>
    </xf>
    <xf numFmtId="0" fontId="7" fillId="11" borderId="1" xfId="0" applyFont="1" applyFill="1" applyBorder="1" applyAlignment="1">
      <alignment horizontal="right"/>
    </xf>
    <xf numFmtId="0" fontId="7" fillId="11" borderId="1" xfId="0" applyFont="1" applyFill="1" applyBorder="1"/>
    <xf numFmtId="0" fontId="7" fillId="11" borderId="0" xfId="0" applyFont="1" applyFill="1"/>
    <xf numFmtId="164" fontId="25" fillId="11" borderId="1" xfId="1" applyFont="1" applyFill="1" applyBorder="1"/>
    <xf numFmtId="49" fontId="16" fillId="0" borderId="0" xfId="0" applyNumberFormat="1" applyFont="1" applyAlignment="1">
      <alignment horizontal="right"/>
    </xf>
    <xf numFmtId="0" fontId="16" fillId="0" borderId="0" xfId="0" applyFont="1" applyAlignment="1">
      <alignment wrapText="1"/>
    </xf>
    <xf numFmtId="49" fontId="9" fillId="0" borderId="0" xfId="0" applyNumberFormat="1" applyFont="1" applyAlignment="1">
      <alignment horizontal="right"/>
    </xf>
    <xf numFmtId="0" fontId="9" fillId="0" borderId="0" xfId="0" applyFont="1" applyAlignment="1">
      <alignment wrapText="1"/>
    </xf>
    <xf numFmtId="0" fontId="25" fillId="14" borderId="2" xfId="0" applyFont="1" applyFill="1" applyBorder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2" fontId="10" fillId="0" borderId="0" xfId="1" applyNumberFormat="1" applyFont="1" applyBorder="1" applyAlignment="1">
      <alignment horizontal="right" vertical="center" wrapText="1"/>
    </xf>
    <xf numFmtId="164" fontId="10" fillId="0" borderId="0" xfId="1" applyFont="1" applyBorder="1" applyAlignment="1">
      <alignment horizontal="right" vertical="center" wrapText="1"/>
    </xf>
    <xf numFmtId="4" fontId="25" fillId="11" borderId="0" xfId="0" applyNumberFormat="1" applyFont="1" applyFill="1"/>
    <xf numFmtId="0" fontId="34" fillId="6" borderId="1" xfId="0" applyFont="1" applyFill="1" applyBorder="1"/>
    <xf numFmtId="0" fontId="35" fillId="6" borderId="0" xfId="0" applyFont="1" applyFill="1"/>
    <xf numFmtId="0" fontId="6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4" fillId="0" borderId="2" xfId="0" applyFont="1" applyBorder="1"/>
    <xf numFmtId="4" fontId="25" fillId="12" borderId="2" xfId="0" applyNumberFormat="1" applyFont="1" applyFill="1" applyBorder="1" applyAlignment="1">
      <alignment horizontal="right"/>
    </xf>
    <xf numFmtId="0" fontId="22" fillId="12" borderId="0" xfId="0" applyFont="1" applyFill="1"/>
    <xf numFmtId="4" fontId="26" fillId="12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25" fillId="12" borderId="2" xfId="0" applyFont="1" applyFill="1" applyBorder="1" applyAlignment="1">
      <alignment wrapText="1"/>
    </xf>
    <xf numFmtId="4" fontId="34" fillId="12" borderId="2" xfId="0" applyNumberFormat="1" applyFont="1" applyFill="1" applyBorder="1" applyAlignment="1">
      <alignment horizontal="right"/>
    </xf>
    <xf numFmtId="164" fontId="0" fillId="11" borderId="4" xfId="1" applyFont="1" applyFill="1" applyBorder="1" applyAlignment="1">
      <alignment horizontal="right"/>
    </xf>
    <xf numFmtId="0" fontId="25" fillId="3" borderId="2" xfId="0" applyFont="1" applyFill="1" applyBorder="1" applyAlignment="1">
      <alignment wrapText="1"/>
    </xf>
    <xf numFmtId="4" fontId="34" fillId="11" borderId="4" xfId="0" applyNumberFormat="1" applyFont="1" applyFill="1" applyBorder="1" applyAlignment="1">
      <alignment horizontal="right"/>
    </xf>
    <xf numFmtId="4" fontId="35" fillId="11" borderId="4" xfId="0" applyNumberFormat="1" applyFont="1" applyFill="1" applyBorder="1" applyAlignment="1">
      <alignment horizontal="right"/>
    </xf>
    <xf numFmtId="0" fontId="2" fillId="0" borderId="2" xfId="0" applyFont="1" applyBorder="1"/>
    <xf numFmtId="0" fontId="22" fillId="0" borderId="0" xfId="0" applyFont="1" applyAlignment="1">
      <alignment horizontal="left"/>
    </xf>
    <xf numFmtId="0" fontId="34" fillId="11" borderId="1" xfId="0" applyFont="1" applyFill="1" applyBorder="1"/>
    <xf numFmtId="0" fontId="34" fillId="11" borderId="2" xfId="0" applyFont="1" applyFill="1" applyBorder="1" applyAlignment="1">
      <alignment horizontal="left"/>
    </xf>
    <xf numFmtId="0" fontId="35" fillId="11" borderId="0" xfId="0" applyFont="1" applyFill="1"/>
    <xf numFmtId="0" fontId="34" fillId="11" borderId="2" xfId="0" applyFont="1" applyFill="1" applyBorder="1"/>
    <xf numFmtId="0" fontId="35" fillId="11" borderId="1" xfId="0" applyFont="1" applyFill="1" applyBorder="1"/>
    <xf numFmtId="0" fontId="35" fillId="11" borderId="2" xfId="0" applyFont="1" applyFill="1" applyBorder="1" applyAlignment="1">
      <alignment wrapText="1"/>
    </xf>
    <xf numFmtId="0" fontId="36" fillId="0" borderId="0" xfId="0" applyFont="1"/>
    <xf numFmtId="4" fontId="37" fillId="11" borderId="1" xfId="0" applyNumberFormat="1" applyFont="1" applyFill="1" applyBorder="1" applyAlignment="1">
      <alignment horizontal="right"/>
    </xf>
    <xf numFmtId="0" fontId="37" fillId="0" borderId="0" xfId="0" applyFont="1"/>
    <xf numFmtId="0" fontId="25" fillId="11" borderId="6" xfId="0" applyFont="1" applyFill="1" applyBorder="1"/>
    <xf numFmtId="0" fontId="25" fillId="11" borderId="7" xfId="0" applyFont="1" applyFill="1" applyBorder="1"/>
    <xf numFmtId="4" fontId="25" fillId="11" borderId="5" xfId="0" applyNumberFormat="1" applyFont="1" applyFill="1" applyBorder="1" applyAlignment="1">
      <alignment horizontal="right"/>
    </xf>
    <xf numFmtId="4" fontId="26" fillId="11" borderId="5" xfId="0" applyNumberFormat="1" applyFont="1" applyFill="1" applyBorder="1" applyAlignment="1">
      <alignment horizontal="right"/>
    </xf>
    <xf numFmtId="49" fontId="25" fillId="11" borderId="1" xfId="0" applyNumberFormat="1" applyFont="1" applyFill="1" applyBorder="1"/>
    <xf numFmtId="0" fontId="25" fillId="11" borderId="1" xfId="0" applyFont="1" applyFill="1" applyBorder="1" applyAlignment="1">
      <alignment horizontal="left" vertical="center" wrapText="1"/>
    </xf>
    <xf numFmtId="164" fontId="25" fillId="11" borderId="1" xfId="1" applyFont="1" applyFill="1" applyBorder="1" applyAlignment="1">
      <alignment horizontal="right" vertical="center" wrapText="1"/>
    </xf>
    <xf numFmtId="164" fontId="36" fillId="11" borderId="1" xfId="1" applyFont="1" applyFill="1" applyBorder="1" applyAlignment="1">
      <alignment horizontal="right" vertical="center" wrapText="1"/>
    </xf>
    <xf numFmtId="0" fontId="33" fillId="11" borderId="0" xfId="0" applyFont="1" applyFill="1" applyAlignment="1">
      <alignment horizontal="right"/>
    </xf>
    <xf numFmtId="0" fontId="33" fillId="0" borderId="0" xfId="0" applyFont="1"/>
    <xf numFmtId="4" fontId="39" fillId="0" borderId="0" xfId="0" applyNumberFormat="1" applyFont="1" applyAlignment="1">
      <alignment horizontal="right"/>
    </xf>
    <xf numFmtId="4" fontId="39" fillId="0" borderId="0" xfId="0" applyNumberFormat="1" applyFont="1"/>
    <xf numFmtId="4" fontId="33" fillId="11" borderId="0" xfId="0" applyNumberFormat="1" applyFont="1" applyFill="1" applyAlignment="1">
      <alignment horizontal="right"/>
    </xf>
    <xf numFmtId="4" fontId="33" fillId="0" borderId="0" xfId="0" applyNumberFormat="1" applyFont="1"/>
    <xf numFmtId="0" fontId="39" fillId="0" borderId="1" xfId="0" applyFont="1" applyBorder="1" applyAlignment="1">
      <alignment horizontal="center" wrapText="1"/>
    </xf>
    <xf numFmtId="0" fontId="39" fillId="0" borderId="1" xfId="0" applyFont="1" applyBorder="1" applyAlignment="1">
      <alignment horizontal="center" vertical="center" wrapText="1"/>
    </xf>
    <xf numFmtId="0" fontId="39" fillId="11" borderId="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39" fillId="0" borderId="1" xfId="0" applyFont="1" applyBorder="1"/>
    <xf numFmtId="4" fontId="39" fillId="0" borderId="2" xfId="0" applyNumberFormat="1" applyFont="1" applyBorder="1"/>
    <xf numFmtId="4" fontId="39" fillId="11" borderId="1" xfId="0" applyNumberFormat="1" applyFont="1" applyFill="1" applyBorder="1" applyAlignment="1">
      <alignment horizontal="right"/>
    </xf>
    <xf numFmtId="0" fontId="39" fillId="0" borderId="0" xfId="0" applyFont="1"/>
    <xf numFmtId="0" fontId="33" fillId="0" borderId="1" xfId="0" applyFont="1" applyBorder="1"/>
    <xf numFmtId="4" fontId="33" fillId="0" borderId="2" xfId="0" applyNumberFormat="1" applyFont="1" applyBorder="1"/>
    <xf numFmtId="4" fontId="33" fillId="11" borderId="1" xfId="0" applyNumberFormat="1" applyFont="1" applyFill="1" applyBorder="1" applyAlignment="1">
      <alignment horizontal="right"/>
    </xf>
    <xf numFmtId="0" fontId="39" fillId="0" borderId="2" xfId="0" applyFont="1" applyBorder="1" applyAlignment="1">
      <alignment horizontal="left"/>
    </xf>
    <xf numFmtId="0" fontId="39" fillId="0" borderId="2" xfId="0" applyFont="1" applyBorder="1"/>
    <xf numFmtId="0" fontId="33" fillId="0" borderId="2" xfId="0" applyFont="1" applyBorder="1" applyAlignment="1">
      <alignment wrapText="1"/>
    </xf>
    <xf numFmtId="0" fontId="0" fillId="0" borderId="0" xfId="0" applyAlignment="1">
      <alignment horizontal="left" vertical="top" wrapText="1"/>
    </xf>
    <xf numFmtId="4" fontId="19" fillId="11" borderId="1" xfId="0" applyNumberFormat="1" applyFont="1" applyFill="1" applyBorder="1" applyAlignment="1">
      <alignment horizontal="right"/>
    </xf>
    <xf numFmtId="2" fontId="26" fillId="0" borderId="1" xfId="0" applyNumberFormat="1" applyFont="1" applyBorder="1"/>
    <xf numFmtId="2" fontId="0" fillId="11" borderId="1" xfId="0" applyNumberFormat="1" applyFill="1" applyBorder="1" applyAlignment="1">
      <alignment horizontal="right"/>
    </xf>
    <xf numFmtId="2" fontId="22" fillId="0" borderId="1" xfId="0" applyNumberFormat="1" applyFont="1" applyBorder="1"/>
    <xf numFmtId="4" fontId="34" fillId="3" borderId="1" xfId="0" applyNumberFormat="1" applyFont="1" applyFill="1" applyBorder="1" applyAlignment="1">
      <alignment horizontal="right"/>
    </xf>
    <xf numFmtId="0" fontId="37" fillId="0" borderId="2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4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25" fillId="11" borderId="0" xfId="0" applyFont="1" applyFill="1" applyAlignment="1">
      <alignment horizontal="center"/>
    </xf>
    <xf numFmtId="0" fontId="36" fillId="11" borderId="0" xfId="0" applyFont="1" applyFill="1" applyAlignment="1">
      <alignment horizontal="center"/>
    </xf>
    <xf numFmtId="0" fontId="1" fillId="0" borderId="2" xfId="0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36" fillId="0" borderId="2" xfId="0" applyFont="1" applyBorder="1" applyAlignment="1">
      <alignment horizontal="left"/>
    </xf>
    <xf numFmtId="0" fontId="36" fillId="0" borderId="4" xfId="0" applyFont="1" applyBorder="1" applyAlignment="1">
      <alignment horizontal="left"/>
    </xf>
    <xf numFmtId="0" fontId="25" fillId="0" borderId="2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2" xfId="0" applyFont="1" applyBorder="1" applyAlignment="1">
      <alignment horizontal="left"/>
    </xf>
    <xf numFmtId="0" fontId="25" fillId="0" borderId="4" xfId="0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36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49" fontId="0" fillId="0" borderId="0" xfId="0" applyNumberFormat="1" applyAlignment="1">
      <alignment horizontal="left" wrapText="1"/>
    </xf>
    <xf numFmtId="0" fontId="10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2" fontId="25" fillId="0" borderId="0" xfId="1" applyNumberFormat="1" applyFont="1" applyBorder="1" applyAlignment="1">
      <alignment horizontal="center" vertical="center" wrapText="1"/>
    </xf>
    <xf numFmtId="4" fontId="25" fillId="11" borderId="0" xfId="0" applyNumberFormat="1" applyFont="1" applyFill="1" applyAlignment="1">
      <alignment horizontal="center"/>
    </xf>
    <xf numFmtId="0" fontId="0" fillId="0" borderId="0" xfId="0" applyAlignment="1">
      <alignment horizontal="left" vertical="center" wrapText="1"/>
    </xf>
  </cellXfs>
  <cellStyles count="4">
    <cellStyle name="Normalno" xfId="0" builtinId="0"/>
    <cellStyle name="Normalno 2" xfId="2"/>
    <cellStyle name="Zarez" xfId="1" builtinId="3"/>
    <cellStyle name="Zarez 2" xfId="3"/>
  </cellStyles>
  <dxfs count="0"/>
  <tableStyles count="0" defaultTableStyle="TableStyleMedium2" defaultPivotStyle="PivotStyleMedium9"/>
  <colors>
    <mruColors>
      <color rgb="FFFF66CC"/>
      <color rgb="FFFFFFCC"/>
      <color rgb="FFFF3300"/>
      <color rgb="FFFFCC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List1!#REF!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5-45A0-91F9-8B25108E2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023616"/>
        <c:axId val="154484736"/>
      </c:barChart>
      <c:catAx>
        <c:axId val="153023616"/>
        <c:scaling>
          <c:orientation val="minMax"/>
        </c:scaling>
        <c:delete val="0"/>
        <c:axPos val="b"/>
        <c:majorTickMark val="out"/>
        <c:minorTickMark val="none"/>
        <c:tickLblPos val="nextTo"/>
        <c:crossAx val="154484736"/>
        <c:crosses val="autoZero"/>
        <c:auto val="1"/>
        <c:lblAlgn val="ctr"/>
        <c:lblOffset val="100"/>
        <c:noMultiLvlLbl val="0"/>
      </c:catAx>
      <c:valAx>
        <c:axId val="154484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3023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797" cy="6072188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322"/>
  <sheetViews>
    <sheetView tabSelected="1" view="pageBreakPreview" topLeftCell="A1297" zoomScaleNormal="96" zoomScaleSheetLayoutView="100" workbookViewId="0">
      <selection activeCell="E1319" sqref="E1319"/>
    </sheetView>
  </sheetViews>
  <sheetFormatPr defaultColWidth="9.140625" defaultRowHeight="15" x14ac:dyDescent="0.25"/>
  <cols>
    <col min="1" max="1" width="9.42578125" customWidth="1"/>
    <col min="2" max="2" width="59.7109375" customWidth="1"/>
    <col min="3" max="3" width="16.140625" customWidth="1"/>
    <col min="4" max="4" width="16.140625" style="154" customWidth="1"/>
    <col min="5" max="5" width="16" style="154" customWidth="1"/>
    <col min="6" max="6" width="16.42578125" style="154" customWidth="1"/>
    <col min="7" max="7" width="14.85546875" style="154" customWidth="1"/>
  </cols>
  <sheetData>
    <row r="1" spans="1:7" ht="17.25" customHeight="1" x14ac:dyDescent="0.25">
      <c r="A1" s="417" t="s">
        <v>578</v>
      </c>
      <c r="B1" s="417"/>
      <c r="C1" s="417"/>
      <c r="D1" s="417"/>
      <c r="E1" s="417"/>
      <c r="F1" s="417"/>
      <c r="G1" s="417"/>
    </row>
    <row r="2" spans="1:7" x14ac:dyDescent="0.25">
      <c r="A2" s="426" t="s">
        <v>579</v>
      </c>
      <c r="B2" s="426"/>
      <c r="C2" s="426"/>
      <c r="D2" s="426"/>
      <c r="E2" s="426"/>
      <c r="F2" s="426"/>
      <c r="G2" s="426"/>
    </row>
    <row r="3" spans="1:7" ht="15" customHeight="1" x14ac:dyDescent="0.25">
      <c r="A3" s="395"/>
      <c r="B3" s="395" t="s">
        <v>576</v>
      </c>
      <c r="C3" s="395"/>
      <c r="D3" s="395"/>
      <c r="E3" s="395"/>
      <c r="F3" s="395"/>
      <c r="G3" s="395"/>
    </row>
    <row r="5" spans="1:7" ht="18.75" customHeight="1" x14ac:dyDescent="0.25">
      <c r="A5" s="418" t="s">
        <v>409</v>
      </c>
      <c r="B5" s="418"/>
      <c r="C5" s="418"/>
      <c r="D5" s="418"/>
      <c r="E5" s="418"/>
      <c r="F5" s="418"/>
      <c r="G5" s="418"/>
    </row>
    <row r="6" spans="1:7" ht="18.75" customHeight="1" x14ac:dyDescent="0.25">
      <c r="A6" s="418" t="s">
        <v>408</v>
      </c>
      <c r="B6" s="418"/>
      <c r="C6" s="418"/>
      <c r="D6" s="418"/>
      <c r="E6" s="418"/>
      <c r="F6" s="418"/>
      <c r="G6" s="418"/>
    </row>
    <row r="7" spans="1:7" x14ac:dyDescent="0.25">
      <c r="A7" s="5"/>
      <c r="B7" s="153"/>
      <c r="C7" s="153"/>
    </row>
    <row r="8" spans="1:7" x14ac:dyDescent="0.25">
      <c r="A8" s="3" t="s">
        <v>54</v>
      </c>
    </row>
    <row r="9" spans="1:7" x14ac:dyDescent="0.25">
      <c r="A9" s="3" t="s">
        <v>454</v>
      </c>
      <c r="B9" s="406" t="s">
        <v>532</v>
      </c>
      <c r="C9" s="406"/>
      <c r="D9" s="406"/>
      <c r="E9" s="406"/>
      <c r="F9" s="406"/>
      <c r="G9" s="406"/>
    </row>
    <row r="10" spans="1:7" s="156" customFormat="1" ht="16.149999999999999" customHeight="1" x14ac:dyDescent="0.25">
      <c r="A10" s="420" t="s">
        <v>410</v>
      </c>
      <c r="B10" s="420"/>
      <c r="C10" s="420"/>
      <c r="D10" s="420"/>
      <c r="E10" s="420"/>
      <c r="F10" s="420"/>
      <c r="G10" s="420"/>
    </row>
    <row r="11" spans="1:7" s="156" customFormat="1" ht="16.149999999999999" customHeight="1" x14ac:dyDescent="0.25">
      <c r="A11" s="155"/>
      <c r="B11" s="155"/>
      <c r="C11" s="155"/>
      <c r="D11" s="155"/>
      <c r="E11" s="155"/>
      <c r="F11" s="155"/>
      <c r="G11" s="155"/>
    </row>
    <row r="12" spans="1:7" s="156" customFormat="1" ht="16.149999999999999" customHeight="1" x14ac:dyDescent="0.25">
      <c r="A12" s="155"/>
      <c r="B12" s="306" t="s">
        <v>411</v>
      </c>
      <c r="C12" s="155"/>
      <c r="D12" s="155"/>
      <c r="E12" s="155"/>
      <c r="F12" s="155"/>
      <c r="G12" s="155"/>
    </row>
    <row r="13" spans="1:7" s="156" customFormat="1" ht="36" customHeight="1" x14ac:dyDescent="0.25">
      <c r="A13" s="307"/>
      <c r="B13" s="50"/>
      <c r="C13" s="317" t="s">
        <v>412</v>
      </c>
      <c r="D13" s="317" t="s">
        <v>413</v>
      </c>
      <c r="E13" s="317" t="s">
        <v>414</v>
      </c>
      <c r="F13" s="317" t="s">
        <v>415</v>
      </c>
      <c r="G13" s="317" t="s">
        <v>416</v>
      </c>
    </row>
    <row r="14" spans="1:7" s="219" customFormat="1" hidden="1" x14ac:dyDescent="0.25">
      <c r="A14" s="307"/>
      <c r="B14" s="50" t="s">
        <v>42</v>
      </c>
      <c r="C14" s="20">
        <f>C16+C15</f>
        <v>1317634.53</v>
      </c>
      <c r="D14" s="20">
        <f t="shared" ref="D14:G14" si="0">D16+D15</f>
        <v>2787502.6599999997</v>
      </c>
      <c r="E14" s="20">
        <f t="shared" si="0"/>
        <v>3556866</v>
      </c>
      <c r="F14" s="20">
        <f t="shared" si="0"/>
        <v>1254866</v>
      </c>
      <c r="G14" s="20">
        <f t="shared" si="0"/>
        <v>1066066</v>
      </c>
    </row>
    <row r="15" spans="1:7" s="161" customFormat="1" x14ac:dyDescent="0.25">
      <c r="A15" s="158"/>
      <c r="B15" s="318" t="s">
        <v>429</v>
      </c>
      <c r="C15" s="159">
        <f>C57</f>
        <v>1317634.53</v>
      </c>
      <c r="D15" s="159">
        <f>D57</f>
        <v>2767594.2399999998</v>
      </c>
      <c r="E15" s="160">
        <f>E57</f>
        <v>3541866</v>
      </c>
      <c r="F15" s="159">
        <f>F57</f>
        <v>1254866</v>
      </c>
      <c r="G15" s="163">
        <f>G57</f>
        <v>1066066</v>
      </c>
    </row>
    <row r="16" spans="1:7" s="161" customFormat="1" x14ac:dyDescent="0.25">
      <c r="A16" s="158"/>
      <c r="B16" s="318" t="s">
        <v>430</v>
      </c>
      <c r="C16" s="159">
        <f>C111</f>
        <v>0</v>
      </c>
      <c r="D16" s="159">
        <f>D111</f>
        <v>19908.419999999998</v>
      </c>
      <c r="E16" s="160">
        <f>E111</f>
        <v>15000</v>
      </c>
      <c r="F16" s="159">
        <f>F111</f>
        <v>0</v>
      </c>
      <c r="G16" s="163">
        <f>G111</f>
        <v>0</v>
      </c>
    </row>
    <row r="17" spans="1:7" s="133" customFormat="1" x14ac:dyDescent="0.25">
      <c r="A17" s="308"/>
      <c r="B17" s="50" t="s">
        <v>389</v>
      </c>
      <c r="C17" s="20">
        <f>C15+C16</f>
        <v>1317634.53</v>
      </c>
      <c r="D17" s="20">
        <f>D15+D16</f>
        <v>2787502.6599999997</v>
      </c>
      <c r="E17" s="22">
        <f>E15+E16</f>
        <v>3556866</v>
      </c>
      <c r="F17" s="20">
        <f>F15+F16</f>
        <v>1254866</v>
      </c>
      <c r="G17" s="20">
        <f>G15+G16</f>
        <v>1066066</v>
      </c>
    </row>
    <row r="18" spans="1:7" s="133" customFormat="1" hidden="1" x14ac:dyDescent="0.25">
      <c r="A18" s="308"/>
      <c r="B18" s="50" t="s">
        <v>417</v>
      </c>
      <c r="C18" s="20">
        <f>C20+C19</f>
        <v>1080445.6900000002</v>
      </c>
      <c r="D18" s="20">
        <f t="shared" ref="D18:G18" si="1">D20+D19</f>
        <v>3043657.6899999995</v>
      </c>
      <c r="E18" s="20">
        <f t="shared" si="1"/>
        <v>4057566</v>
      </c>
      <c r="F18" s="20">
        <f t="shared" si="1"/>
        <v>1252566</v>
      </c>
      <c r="G18" s="20">
        <f t="shared" si="1"/>
        <v>1063766</v>
      </c>
    </row>
    <row r="19" spans="1:7" s="161" customFormat="1" x14ac:dyDescent="0.25">
      <c r="A19" s="158"/>
      <c r="B19" s="318" t="s">
        <v>431</v>
      </c>
      <c r="C19" s="159">
        <f>C119</f>
        <v>962147.60000000009</v>
      </c>
      <c r="D19" s="159">
        <f>D119</f>
        <v>1201098.6299999999</v>
      </c>
      <c r="E19" s="160">
        <f>E119</f>
        <v>1387766</v>
      </c>
      <c r="F19" s="159">
        <f>F119</f>
        <v>1025966</v>
      </c>
      <c r="G19" s="163">
        <f>G119</f>
        <v>967166</v>
      </c>
    </row>
    <row r="20" spans="1:7" s="161" customFormat="1" x14ac:dyDescent="0.25">
      <c r="A20" s="158"/>
      <c r="B20" s="318" t="s">
        <v>432</v>
      </c>
      <c r="C20" s="159">
        <f>C161</f>
        <v>118298.09000000001</v>
      </c>
      <c r="D20" s="159">
        <f>D161</f>
        <v>1842559.0599999998</v>
      </c>
      <c r="E20" s="160">
        <f>E161</f>
        <v>2669800</v>
      </c>
      <c r="F20" s="159">
        <f>F161</f>
        <v>226600</v>
      </c>
      <c r="G20" s="163">
        <f>G161</f>
        <v>96600</v>
      </c>
    </row>
    <row r="21" spans="1:7" s="133" customFormat="1" x14ac:dyDescent="0.25">
      <c r="A21" s="308"/>
      <c r="B21" s="50" t="s">
        <v>390</v>
      </c>
      <c r="C21" s="20">
        <f>C19+C20</f>
        <v>1080445.6900000002</v>
      </c>
      <c r="D21" s="20">
        <f>D19+D20</f>
        <v>3043657.6899999995</v>
      </c>
      <c r="E21" s="22">
        <f>E19+E20</f>
        <v>4057566</v>
      </c>
      <c r="F21" s="20">
        <f>F19+F20</f>
        <v>1252566</v>
      </c>
      <c r="G21" s="20">
        <f>G19+G20</f>
        <v>1063766</v>
      </c>
    </row>
    <row r="22" spans="1:7" s="133" customFormat="1" x14ac:dyDescent="0.25">
      <c r="A22" s="308"/>
      <c r="B22" s="50" t="s">
        <v>418</v>
      </c>
      <c r="C22" s="20">
        <f>C14-C18</f>
        <v>237188.83999999985</v>
      </c>
      <c r="D22" s="20">
        <f t="shared" ref="D22:G22" si="2">D14-D18</f>
        <v>-256155.0299999998</v>
      </c>
      <c r="E22" s="20">
        <f t="shared" si="2"/>
        <v>-500700</v>
      </c>
      <c r="F22" s="20">
        <f t="shared" si="2"/>
        <v>2300</v>
      </c>
      <c r="G22" s="20">
        <f t="shared" si="2"/>
        <v>2300</v>
      </c>
    </row>
    <row r="23" spans="1:7" s="133" customFormat="1" x14ac:dyDescent="0.25">
      <c r="A23" s="309"/>
      <c r="C23" s="269"/>
      <c r="D23" s="269"/>
      <c r="E23" s="35"/>
      <c r="F23" s="269"/>
      <c r="G23" s="269"/>
    </row>
    <row r="24" spans="1:7" s="3" customFormat="1" x14ac:dyDescent="0.25">
      <c r="A24" s="310"/>
      <c r="B24" s="3" t="s">
        <v>419</v>
      </c>
      <c r="D24" s="269"/>
      <c r="E24" s="269"/>
      <c r="F24" s="269"/>
      <c r="G24" s="269"/>
    </row>
    <row r="25" spans="1:7" s="219" customFormat="1" ht="33.6" customHeight="1" x14ac:dyDescent="0.25">
      <c r="A25" s="307"/>
      <c r="B25" s="50"/>
      <c r="C25" s="317" t="s">
        <v>412</v>
      </c>
      <c r="D25" s="317" t="s">
        <v>413</v>
      </c>
      <c r="E25" s="317" t="s">
        <v>414</v>
      </c>
      <c r="F25" s="317" t="s">
        <v>415</v>
      </c>
      <c r="G25" s="317" t="s">
        <v>416</v>
      </c>
    </row>
    <row r="26" spans="1:7" s="161" customFormat="1" x14ac:dyDescent="0.25">
      <c r="A26" s="158"/>
      <c r="B26" s="318" t="s">
        <v>433</v>
      </c>
      <c r="C26" s="20">
        <f>C181</f>
        <v>663.61</v>
      </c>
      <c r="D26" s="20">
        <f>D181</f>
        <v>268100.08</v>
      </c>
      <c r="E26" s="20">
        <f>E181</f>
        <v>502700</v>
      </c>
      <c r="F26" s="20">
        <f>F181</f>
        <v>2700</v>
      </c>
      <c r="G26" s="20">
        <f>G181</f>
        <v>2700</v>
      </c>
    </row>
    <row r="27" spans="1:7" s="161" customFormat="1" x14ac:dyDescent="0.25">
      <c r="A27" s="158"/>
      <c r="B27" s="318" t="s">
        <v>434</v>
      </c>
      <c r="C27" s="20">
        <f>C188</f>
        <v>0</v>
      </c>
      <c r="D27" s="20">
        <f>D188</f>
        <v>11945.05</v>
      </c>
      <c r="E27" s="20">
        <f>E188</f>
        <v>2000</v>
      </c>
      <c r="F27" s="20">
        <f>F188</f>
        <v>5000</v>
      </c>
      <c r="G27" s="20">
        <f>G188</f>
        <v>5000</v>
      </c>
    </row>
    <row r="28" spans="1:7" s="3" customFormat="1" x14ac:dyDescent="0.25">
      <c r="A28" s="18"/>
      <c r="B28" s="18" t="s">
        <v>420</v>
      </c>
      <c r="C28" s="17">
        <f>C26-C27</f>
        <v>663.61</v>
      </c>
      <c r="D28" s="17">
        <f>D26-D27</f>
        <v>256155.03000000003</v>
      </c>
      <c r="E28" s="17">
        <f>E26-E27</f>
        <v>500700</v>
      </c>
      <c r="F28" s="17">
        <f>F26-F27</f>
        <v>-2300</v>
      </c>
      <c r="G28" s="17">
        <f>G26-G27</f>
        <v>-2300</v>
      </c>
    </row>
    <row r="29" spans="1:7" s="3" customFormat="1" x14ac:dyDescent="0.25">
      <c r="C29" s="269"/>
      <c r="D29" s="269"/>
      <c r="E29" s="269"/>
      <c r="F29" s="269"/>
      <c r="G29" s="269"/>
    </row>
    <row r="30" spans="1:7" s="3" customFormat="1" x14ac:dyDescent="0.25">
      <c r="B30" s="3" t="s">
        <v>421</v>
      </c>
      <c r="C30" s="269"/>
      <c r="D30" s="269"/>
      <c r="E30" s="269"/>
      <c r="F30" s="269"/>
      <c r="G30" s="269"/>
    </row>
    <row r="31" spans="1:7" s="161" customFormat="1" x14ac:dyDescent="0.25">
      <c r="C31" s="164"/>
      <c r="D31" s="164"/>
      <c r="E31" s="165"/>
      <c r="F31" s="164"/>
      <c r="G31" s="164"/>
    </row>
    <row r="32" spans="1:7" s="219" customFormat="1" ht="33.6" customHeight="1" x14ac:dyDescent="0.25">
      <c r="A32" s="307"/>
      <c r="B32" s="50"/>
      <c r="C32" s="317" t="s">
        <v>412</v>
      </c>
      <c r="D32" s="317" t="s">
        <v>413</v>
      </c>
      <c r="E32" s="317" t="s">
        <v>414</v>
      </c>
      <c r="F32" s="317" t="s">
        <v>415</v>
      </c>
      <c r="G32" s="317" t="s">
        <v>416</v>
      </c>
    </row>
    <row r="33" spans="1:7" s="328" customFormat="1" ht="28.9" customHeight="1" x14ac:dyDescent="0.25">
      <c r="A33" s="326"/>
      <c r="B33" s="327" t="s">
        <v>422</v>
      </c>
      <c r="C33" s="20">
        <v>369015.99</v>
      </c>
      <c r="D33" s="20">
        <v>0</v>
      </c>
      <c r="E33" s="20">
        <v>0</v>
      </c>
      <c r="F33" s="20">
        <v>0</v>
      </c>
      <c r="G33" s="20">
        <v>0</v>
      </c>
    </row>
    <row r="34" spans="1:7" s="328" customFormat="1" ht="28.9" customHeight="1" x14ac:dyDescent="0.25">
      <c r="A34" s="326"/>
      <c r="B34" s="327" t="s">
        <v>423</v>
      </c>
      <c r="C34" s="329">
        <v>242769.21</v>
      </c>
      <c r="D34" s="20">
        <v>0</v>
      </c>
      <c r="E34" s="20">
        <v>0</v>
      </c>
      <c r="F34" s="20">
        <v>0</v>
      </c>
      <c r="G34" s="20">
        <v>0</v>
      </c>
    </row>
    <row r="35" spans="1:7" s="219" customFormat="1" ht="45" x14ac:dyDescent="0.25">
      <c r="A35" s="311"/>
      <c r="B35" s="312" t="s">
        <v>424</v>
      </c>
      <c r="C35" s="20">
        <f>C33-C34</f>
        <v>126246.78</v>
      </c>
      <c r="D35" s="20">
        <f t="shared" ref="D35:G35" si="3">D34+D33</f>
        <v>0</v>
      </c>
      <c r="E35" s="20">
        <f t="shared" si="3"/>
        <v>0</v>
      </c>
      <c r="F35" s="20">
        <f t="shared" si="3"/>
        <v>0</v>
      </c>
      <c r="G35" s="20">
        <f t="shared" si="3"/>
        <v>0</v>
      </c>
    </row>
    <row r="36" spans="1:7" s="161" customFormat="1" ht="13.5" customHeight="1" x14ac:dyDescent="0.25">
      <c r="D36" s="164"/>
      <c r="E36" s="165"/>
      <c r="F36" s="164"/>
      <c r="G36" s="164"/>
    </row>
    <row r="37" spans="1:7" s="161" customFormat="1" ht="13.5" customHeight="1" x14ac:dyDescent="0.25">
      <c r="B37" s="3" t="s">
        <v>425</v>
      </c>
      <c r="D37" s="164"/>
      <c r="E37" s="165"/>
      <c r="F37" s="164"/>
      <c r="G37" s="164"/>
    </row>
    <row r="38" spans="1:7" s="161" customFormat="1" ht="13.5" customHeight="1" x14ac:dyDescent="0.25">
      <c r="B38" s="3"/>
      <c r="D38" s="164"/>
      <c r="E38" s="165"/>
      <c r="F38" s="164"/>
      <c r="G38" s="164"/>
    </row>
    <row r="39" spans="1:7" s="161" customFormat="1" ht="34.9" customHeight="1" x14ac:dyDescent="0.25">
      <c r="A39" s="158"/>
      <c r="B39" s="158"/>
      <c r="C39" s="317" t="s">
        <v>412</v>
      </c>
      <c r="D39" s="317" t="s">
        <v>413</v>
      </c>
      <c r="E39" s="317" t="s">
        <v>414</v>
      </c>
      <c r="F39" s="317" t="s">
        <v>415</v>
      </c>
      <c r="G39" s="317" t="s">
        <v>416</v>
      </c>
    </row>
    <row r="40" spans="1:7" s="161" customFormat="1" ht="28.9" customHeight="1" x14ac:dyDescent="0.25">
      <c r="A40" s="158"/>
      <c r="B40" s="313" t="s">
        <v>426</v>
      </c>
      <c r="C40" s="315">
        <v>0</v>
      </c>
      <c r="D40" s="316">
        <v>0</v>
      </c>
      <c r="E40" s="316">
        <v>0</v>
      </c>
      <c r="F40" s="316">
        <v>0</v>
      </c>
      <c r="G40" s="316">
        <v>0</v>
      </c>
    </row>
    <row r="41" spans="1:7" s="161" customFormat="1" ht="28.9" customHeight="1" x14ac:dyDescent="0.25">
      <c r="A41" s="158"/>
      <c r="B41" s="314" t="s">
        <v>427</v>
      </c>
      <c r="C41" s="315">
        <v>0</v>
      </c>
      <c r="D41" s="316">
        <v>0</v>
      </c>
      <c r="E41" s="316">
        <v>0</v>
      </c>
      <c r="F41" s="316">
        <v>0</v>
      </c>
      <c r="G41" s="316">
        <v>0</v>
      </c>
    </row>
    <row r="42" spans="1:7" s="161" customFormat="1" ht="28.9" customHeight="1" x14ac:dyDescent="0.25">
      <c r="A42" s="158"/>
      <c r="B42" s="313" t="s">
        <v>428</v>
      </c>
      <c r="C42" s="315">
        <v>0</v>
      </c>
      <c r="D42" s="316">
        <v>0</v>
      </c>
      <c r="E42" s="316">
        <v>0</v>
      </c>
      <c r="F42" s="316">
        <v>0</v>
      </c>
      <c r="G42" s="316">
        <v>0</v>
      </c>
    </row>
    <row r="43" spans="1:7" s="161" customFormat="1" ht="28.9" customHeight="1" x14ac:dyDescent="0.25">
      <c r="A43" s="158"/>
      <c r="B43" s="313" t="s">
        <v>423</v>
      </c>
      <c r="C43" s="315">
        <v>0</v>
      </c>
      <c r="D43" s="316">
        <v>0</v>
      </c>
      <c r="E43" s="316">
        <v>0</v>
      </c>
      <c r="F43" s="316">
        <v>0</v>
      </c>
      <c r="G43" s="316">
        <v>0</v>
      </c>
    </row>
    <row r="44" spans="1:7" s="161" customFormat="1" ht="13.5" customHeight="1" x14ac:dyDescent="0.25">
      <c r="D44" s="164"/>
      <c r="E44" s="165"/>
      <c r="F44" s="164"/>
      <c r="G44" s="164"/>
    </row>
    <row r="45" spans="1:7" s="161" customFormat="1" ht="13.5" customHeight="1" x14ac:dyDescent="0.25">
      <c r="D45" s="164"/>
      <c r="E45" s="165"/>
      <c r="F45" s="164"/>
      <c r="G45" s="164"/>
    </row>
    <row r="46" spans="1:7" s="161" customFormat="1" ht="13.5" customHeight="1" x14ac:dyDescent="0.25">
      <c r="A46" s="406" t="s">
        <v>533</v>
      </c>
      <c r="B46" s="406"/>
      <c r="C46" s="406"/>
      <c r="D46" s="406"/>
      <c r="E46" s="406"/>
      <c r="F46" s="406"/>
      <c r="G46" s="406"/>
    </row>
    <row r="47" spans="1:7" s="161" customFormat="1" x14ac:dyDescent="0.25">
      <c r="A47" s="406"/>
      <c r="B47" s="406"/>
      <c r="C47" s="406"/>
      <c r="D47" s="406"/>
      <c r="E47" s="406"/>
      <c r="F47" s="406"/>
      <c r="G47" s="406"/>
    </row>
    <row r="48" spans="1:7" x14ac:dyDescent="0.25">
      <c r="B48" t="s">
        <v>435</v>
      </c>
      <c r="D48" s="166"/>
      <c r="E48" s="166"/>
      <c r="F48" s="166"/>
      <c r="G48" s="166"/>
    </row>
    <row r="49" spans="1:7" x14ac:dyDescent="0.25">
      <c r="A49" s="167"/>
      <c r="D49" s="166"/>
      <c r="E49" s="166"/>
      <c r="F49" s="166"/>
      <c r="G49" s="166"/>
    </row>
    <row r="50" spans="1:7" ht="15" customHeight="1" x14ac:dyDescent="0.25"/>
    <row r="51" spans="1:7" ht="15" customHeight="1" x14ac:dyDescent="0.25">
      <c r="A51" s="4" t="s">
        <v>15</v>
      </c>
      <c r="B51" s="3" t="s">
        <v>42</v>
      </c>
      <c r="C51" s="3"/>
    </row>
    <row r="52" spans="1:7" ht="15" customHeight="1" x14ac:dyDescent="0.25">
      <c r="A52" s="4"/>
      <c r="B52" s="3"/>
      <c r="C52" s="3"/>
    </row>
    <row r="53" spans="1:7" x14ac:dyDescent="0.25">
      <c r="A53" s="4"/>
      <c r="B53" s="3" t="s">
        <v>436</v>
      </c>
      <c r="C53" s="161"/>
    </row>
    <row r="55" spans="1:7" s="168" customFormat="1" ht="50.45" customHeight="1" x14ac:dyDescent="0.25">
      <c r="A55" s="11" t="s">
        <v>439</v>
      </c>
      <c r="B55" s="12" t="s">
        <v>437</v>
      </c>
      <c r="C55" s="23" t="s">
        <v>438</v>
      </c>
      <c r="D55" s="13" t="s">
        <v>440</v>
      </c>
      <c r="E55" s="13" t="s">
        <v>441</v>
      </c>
      <c r="F55" s="13" t="s">
        <v>442</v>
      </c>
      <c r="G55" s="13" t="s">
        <v>443</v>
      </c>
    </row>
    <row r="56" spans="1:7" s="3" customFormat="1" hidden="1" x14ac:dyDescent="0.25">
      <c r="A56" s="6"/>
      <c r="B56" s="16" t="s">
        <v>14</v>
      </c>
      <c r="C56" s="20">
        <f>C57+C110+C181</f>
        <v>1318298.1400000001</v>
      </c>
      <c r="D56" s="17">
        <f>D57+D110+D181</f>
        <v>3055602.7399999998</v>
      </c>
      <c r="E56" s="26">
        <f>E57+E110+E181</f>
        <v>4059566</v>
      </c>
      <c r="F56" s="17">
        <f>F57+F110+F181</f>
        <v>1257566</v>
      </c>
      <c r="G56" s="17">
        <f>G57+G110+G181</f>
        <v>1068766</v>
      </c>
    </row>
    <row r="57" spans="1:7" s="3" customFormat="1" x14ac:dyDescent="0.25">
      <c r="A57" s="319">
        <v>6</v>
      </c>
      <c r="B57" s="19" t="s">
        <v>0</v>
      </c>
      <c r="C57" s="320">
        <f>C59+C67+C78+C91+C105+C109</f>
        <v>1317634.53</v>
      </c>
      <c r="D57" s="321">
        <f>D59+D67+D78+D90+D105+D109</f>
        <v>2767594.2399999998</v>
      </c>
      <c r="E57" s="322">
        <f>E59+E67+E78+E90+E105+E109</f>
        <v>3541866</v>
      </c>
      <c r="F57" s="321">
        <f>F59+F67+F78+F90+F105+F109</f>
        <v>1254866</v>
      </c>
      <c r="G57" s="321">
        <f>G59+G67+G78+G90+G105+G109</f>
        <v>1066066</v>
      </c>
    </row>
    <row r="58" spans="1:7" s="3" customFormat="1" hidden="1" x14ac:dyDescent="0.25">
      <c r="A58" s="18"/>
      <c r="B58" s="19" t="s">
        <v>52</v>
      </c>
      <c r="C58" s="20">
        <f>C59</f>
        <v>389759.27</v>
      </c>
      <c r="D58" s="20">
        <f t="shared" ref="D58:G58" si="4">D59</f>
        <v>719749.23</v>
      </c>
      <c r="E58" s="22">
        <f t="shared" si="4"/>
        <v>724500</v>
      </c>
      <c r="F58" s="20">
        <f t="shared" si="4"/>
        <v>723000</v>
      </c>
      <c r="G58" s="20">
        <f t="shared" si="4"/>
        <v>667310</v>
      </c>
    </row>
    <row r="59" spans="1:7" s="3" customFormat="1" x14ac:dyDescent="0.25">
      <c r="A59" s="18">
        <v>61</v>
      </c>
      <c r="B59" s="19" t="s">
        <v>7</v>
      </c>
      <c r="C59" s="20">
        <f>C60+C61+C62+C63+0.01</f>
        <v>389759.27</v>
      </c>
      <c r="D59" s="17">
        <f>D60+D61+D62+D63</f>
        <v>719749.23</v>
      </c>
      <c r="E59" s="26">
        <f>E60+E61+E62+E63</f>
        <v>724500</v>
      </c>
      <c r="F59" s="17">
        <f>F60+F61+F62+F63</f>
        <v>723000</v>
      </c>
      <c r="G59" s="17">
        <f>G60+G61+G62+G63</f>
        <v>667310</v>
      </c>
    </row>
    <row r="60" spans="1:7" hidden="1" x14ac:dyDescent="0.25">
      <c r="A60" s="158">
        <v>611</v>
      </c>
      <c r="B60" s="170" t="s">
        <v>8</v>
      </c>
      <c r="C60" s="1">
        <v>355425.68</v>
      </c>
      <c r="D60" s="1">
        <v>690550.21</v>
      </c>
      <c r="E60" s="1">
        <v>695000</v>
      </c>
      <c r="F60" s="1">
        <v>693600</v>
      </c>
      <c r="G60" s="1">
        <v>637910</v>
      </c>
    </row>
    <row r="61" spans="1:7" hidden="1" x14ac:dyDescent="0.25">
      <c r="A61" s="158">
        <v>613</v>
      </c>
      <c r="B61" s="170" t="s">
        <v>9</v>
      </c>
      <c r="C61" s="1">
        <v>33173.46</v>
      </c>
      <c r="D61" s="1">
        <v>27871.79</v>
      </c>
      <c r="E61" s="1">
        <v>28100</v>
      </c>
      <c r="F61" s="1">
        <v>28000</v>
      </c>
      <c r="G61" s="1">
        <v>28000</v>
      </c>
    </row>
    <row r="62" spans="1:7" hidden="1" x14ac:dyDescent="0.25">
      <c r="A62" s="158">
        <v>0</v>
      </c>
      <c r="B62" s="170" t="s">
        <v>9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</row>
    <row r="63" spans="1:7" hidden="1" x14ac:dyDescent="0.25">
      <c r="A63" s="158">
        <v>614</v>
      </c>
      <c r="B63" s="170" t="s">
        <v>217</v>
      </c>
      <c r="C63" s="1">
        <v>1160.1199999999999</v>
      </c>
      <c r="D63" s="1">
        <v>1327.23</v>
      </c>
      <c r="E63" s="1">
        <v>1400</v>
      </c>
      <c r="F63" s="1">
        <v>1400</v>
      </c>
      <c r="G63" s="1">
        <v>1400</v>
      </c>
    </row>
    <row r="64" spans="1:7" hidden="1" x14ac:dyDescent="0.25">
      <c r="A64" s="158">
        <v>614240</v>
      </c>
      <c r="B64" s="170" t="s">
        <v>258</v>
      </c>
      <c r="C64" s="1">
        <v>0</v>
      </c>
      <c r="D64" s="1">
        <v>929.06</v>
      </c>
      <c r="E64" s="1">
        <v>0</v>
      </c>
      <c r="F64" s="1">
        <v>0</v>
      </c>
      <c r="G64" s="1">
        <v>0</v>
      </c>
    </row>
    <row r="65" spans="1:7" hidden="1" x14ac:dyDescent="0.25">
      <c r="A65" s="158">
        <v>614530</v>
      </c>
      <c r="B65" s="170" t="s">
        <v>62</v>
      </c>
      <c r="C65" s="1">
        <v>0</v>
      </c>
      <c r="D65" s="1">
        <v>398.17</v>
      </c>
      <c r="E65" s="1">
        <v>0</v>
      </c>
      <c r="F65" s="1">
        <v>0</v>
      </c>
      <c r="G65" s="1">
        <v>0</v>
      </c>
    </row>
    <row r="66" spans="1:7" s="3" customFormat="1" hidden="1" x14ac:dyDescent="0.25">
      <c r="A66" s="18"/>
      <c r="B66" s="19" t="s">
        <v>51</v>
      </c>
      <c r="C66" s="20">
        <f t="shared" ref="C66:G66" si="5">C67</f>
        <v>661809.46</v>
      </c>
      <c r="D66" s="20">
        <f t="shared" si="5"/>
        <v>1674128.4699999997</v>
      </c>
      <c r="E66" s="22">
        <f t="shared" si="5"/>
        <v>2552526</v>
      </c>
      <c r="F66" s="20">
        <f t="shared" si="5"/>
        <v>346616</v>
      </c>
      <c r="G66" s="20">
        <f t="shared" si="5"/>
        <v>232916</v>
      </c>
    </row>
    <row r="67" spans="1:7" s="3" customFormat="1" x14ac:dyDescent="0.25">
      <c r="A67" s="18">
        <v>63</v>
      </c>
      <c r="B67" s="19" t="s">
        <v>10</v>
      </c>
      <c r="C67" s="20">
        <f t="shared" ref="C67" si="6">C68+C74+C76</f>
        <v>661809.46</v>
      </c>
      <c r="D67" s="20">
        <f t="shared" ref="D67" si="7">D68+D74+D76</f>
        <v>1674128.4699999997</v>
      </c>
      <c r="E67" s="22">
        <f>E68+E74+E76</f>
        <v>2552526</v>
      </c>
      <c r="F67" s="20">
        <f t="shared" ref="F67:G67" si="8">F68+F74+F76</f>
        <v>346616</v>
      </c>
      <c r="G67" s="20">
        <f t="shared" si="8"/>
        <v>232916</v>
      </c>
    </row>
    <row r="68" spans="1:7" hidden="1" x14ac:dyDescent="0.25">
      <c r="A68" s="158">
        <v>633</v>
      </c>
      <c r="B68" s="170" t="s">
        <v>218</v>
      </c>
      <c r="C68" s="163">
        <v>644986.1</v>
      </c>
      <c r="D68" s="163">
        <v>762882.41</v>
      </c>
      <c r="E68" s="1">
        <f>E69+E70+E71+E72+E73</f>
        <v>1543326</v>
      </c>
      <c r="F68" s="163">
        <v>294016</v>
      </c>
      <c r="G68" s="163">
        <v>220016</v>
      </c>
    </row>
    <row r="69" spans="1:7" hidden="1" x14ac:dyDescent="0.25">
      <c r="A69" s="158">
        <v>633110</v>
      </c>
      <c r="B69" s="170" t="s">
        <v>261</v>
      </c>
      <c r="C69" s="163">
        <v>0</v>
      </c>
      <c r="D69" s="163">
        <v>20000</v>
      </c>
      <c r="E69" s="1">
        <v>580000</v>
      </c>
      <c r="F69" s="1">
        <v>0</v>
      </c>
      <c r="G69" s="1">
        <v>0</v>
      </c>
    </row>
    <row r="70" spans="1:7" hidden="1" x14ac:dyDescent="0.25">
      <c r="A70" s="158">
        <v>633120</v>
      </c>
      <c r="B70" s="170" t="s">
        <v>63</v>
      </c>
      <c r="C70" s="163">
        <v>0</v>
      </c>
      <c r="D70" s="163">
        <v>1941.09</v>
      </c>
      <c r="E70" s="1">
        <v>87500</v>
      </c>
      <c r="F70" s="1">
        <v>0</v>
      </c>
      <c r="G70" s="1">
        <v>0</v>
      </c>
    </row>
    <row r="71" spans="1:7" hidden="1" x14ac:dyDescent="0.25">
      <c r="A71" s="158">
        <v>633140</v>
      </c>
      <c r="B71" s="170" t="s">
        <v>64</v>
      </c>
      <c r="C71" s="163">
        <v>0</v>
      </c>
      <c r="D71" s="163">
        <v>7792.28</v>
      </c>
      <c r="E71" s="1">
        <v>0</v>
      </c>
      <c r="F71" s="1">
        <v>0</v>
      </c>
      <c r="G71" s="1">
        <v>0</v>
      </c>
    </row>
    <row r="72" spans="1:7" hidden="1" x14ac:dyDescent="0.25">
      <c r="A72" s="158">
        <v>633210</v>
      </c>
      <c r="B72" s="170" t="s">
        <v>65</v>
      </c>
      <c r="C72" s="163">
        <v>0</v>
      </c>
      <c r="D72" s="163">
        <v>94303.99</v>
      </c>
      <c r="E72" s="1">
        <v>675826</v>
      </c>
      <c r="F72" s="1">
        <v>0</v>
      </c>
      <c r="G72" s="1">
        <v>0</v>
      </c>
    </row>
    <row r="73" spans="1:7" hidden="1" x14ac:dyDescent="0.25">
      <c r="A73" s="158">
        <v>633220</v>
      </c>
      <c r="B73" s="170" t="s">
        <v>66</v>
      </c>
      <c r="C73" s="163">
        <v>0</v>
      </c>
      <c r="D73" s="163">
        <v>0</v>
      </c>
      <c r="E73" s="1">
        <v>200000</v>
      </c>
      <c r="F73" s="1">
        <v>0</v>
      </c>
      <c r="G73" s="1">
        <v>0</v>
      </c>
    </row>
    <row r="74" spans="1:7" hidden="1" x14ac:dyDescent="0.25">
      <c r="A74" s="158">
        <v>634</v>
      </c>
      <c r="B74" s="170" t="s">
        <v>49</v>
      </c>
      <c r="C74" s="163">
        <v>16823.36</v>
      </c>
      <c r="D74" s="163">
        <v>306589.71999999997</v>
      </c>
      <c r="E74" s="1">
        <v>60200</v>
      </c>
      <c r="F74" s="163">
        <v>12600</v>
      </c>
      <c r="G74" s="163">
        <v>12900</v>
      </c>
    </row>
    <row r="75" spans="1:7" hidden="1" x14ac:dyDescent="0.25">
      <c r="A75" s="158">
        <v>634250</v>
      </c>
      <c r="B75" s="302" t="s">
        <v>142</v>
      </c>
      <c r="C75" s="163">
        <v>0</v>
      </c>
      <c r="D75" s="163">
        <v>2654.46</v>
      </c>
      <c r="E75" s="1">
        <v>0</v>
      </c>
      <c r="F75" s="163">
        <v>0</v>
      </c>
      <c r="G75" s="163">
        <v>0</v>
      </c>
    </row>
    <row r="76" spans="1:7" hidden="1" x14ac:dyDescent="0.25">
      <c r="A76" s="158">
        <v>638</v>
      </c>
      <c r="B76" s="170" t="s">
        <v>219</v>
      </c>
      <c r="C76" s="163">
        <v>0</v>
      </c>
      <c r="D76" s="163">
        <v>604656.34</v>
      </c>
      <c r="E76" s="1">
        <v>949000</v>
      </c>
      <c r="F76" s="163">
        <v>40000</v>
      </c>
      <c r="G76" s="163">
        <v>0</v>
      </c>
    </row>
    <row r="77" spans="1:7" s="171" customFormat="1" ht="76.900000000000006" hidden="1" customHeight="1" x14ac:dyDescent="0.25">
      <c r="A77" s="21" t="s">
        <v>269</v>
      </c>
      <c r="B77" s="12" t="s">
        <v>6</v>
      </c>
      <c r="C77" s="23" t="s">
        <v>303</v>
      </c>
      <c r="D77" s="13" t="s">
        <v>270</v>
      </c>
      <c r="E77" s="13" t="s">
        <v>302</v>
      </c>
      <c r="F77" s="13" t="s">
        <v>308</v>
      </c>
      <c r="G77" s="13" t="s">
        <v>309</v>
      </c>
    </row>
    <row r="78" spans="1:7" s="3" customFormat="1" x14ac:dyDescent="0.25">
      <c r="A78" s="18">
        <v>64</v>
      </c>
      <c r="B78" s="19" t="s">
        <v>11</v>
      </c>
      <c r="C78" s="20">
        <f>C79+C81+0.01</f>
        <v>213492.46000000002</v>
      </c>
      <c r="D78" s="20">
        <f t="shared" ref="D78:E78" si="9">D79+D81</f>
        <v>208640.25</v>
      </c>
      <c r="E78" s="22">
        <f t="shared" si="9"/>
        <v>197700</v>
      </c>
      <c r="F78" s="20">
        <f t="shared" ref="F78:G78" si="10">F79+F81</f>
        <v>113110</v>
      </c>
      <c r="G78" s="20">
        <f t="shared" si="10"/>
        <v>103700</v>
      </c>
    </row>
    <row r="79" spans="1:7" hidden="1" x14ac:dyDescent="0.25">
      <c r="A79" s="18"/>
      <c r="B79" s="19" t="s">
        <v>52</v>
      </c>
      <c r="C79" s="20">
        <f t="shared" ref="C79:G79" si="11">C80</f>
        <v>165.73</v>
      </c>
      <c r="D79" s="20">
        <f t="shared" si="11"/>
        <v>265.44</v>
      </c>
      <c r="E79" s="22">
        <f t="shared" si="11"/>
        <v>300</v>
      </c>
      <c r="F79" s="20">
        <f t="shared" si="11"/>
        <v>300</v>
      </c>
      <c r="G79" s="20">
        <f t="shared" si="11"/>
        <v>300</v>
      </c>
    </row>
    <row r="80" spans="1:7" hidden="1" x14ac:dyDescent="0.25">
      <c r="A80" s="158">
        <v>641</v>
      </c>
      <c r="B80" s="170" t="s">
        <v>12</v>
      </c>
      <c r="C80" s="1">
        <v>165.73</v>
      </c>
      <c r="D80" s="1">
        <v>265.44</v>
      </c>
      <c r="E80" s="1">
        <v>300</v>
      </c>
      <c r="F80" s="1">
        <v>300</v>
      </c>
      <c r="G80" s="1">
        <v>300</v>
      </c>
    </row>
    <row r="81" spans="1:85" s="3" customFormat="1" hidden="1" x14ac:dyDescent="0.25">
      <c r="A81" s="18"/>
      <c r="B81" s="19" t="s">
        <v>53</v>
      </c>
      <c r="C81" s="20">
        <f>C82</f>
        <v>213326.72</v>
      </c>
      <c r="D81" s="20">
        <f>D82</f>
        <v>208374.81</v>
      </c>
      <c r="E81" s="22">
        <f>E82</f>
        <v>197400</v>
      </c>
      <c r="F81" s="20">
        <f>F82</f>
        <v>112810</v>
      </c>
      <c r="G81" s="20">
        <f>G82</f>
        <v>103400</v>
      </c>
    </row>
    <row r="82" spans="1:85" hidden="1" x14ac:dyDescent="0.25">
      <c r="A82" s="158">
        <v>642</v>
      </c>
      <c r="B82" s="170" t="s">
        <v>220</v>
      </c>
      <c r="C82" s="1">
        <f>C83+C84+C85+C86+C87+C88+C89</f>
        <v>213326.72</v>
      </c>
      <c r="D82" s="1">
        <f>D83+D84+D85+D86+D87+D88+D89</f>
        <v>208374.81</v>
      </c>
      <c r="E82" s="1">
        <f>E83+E84+E85+E86+E87+E88+E89</f>
        <v>197400</v>
      </c>
      <c r="F82" s="1">
        <f>F83+F84+F85+F86+F87+F88+F89</f>
        <v>112810</v>
      </c>
      <c r="G82" s="1">
        <f>G83+G84+G85+G86+G87+G88+G89</f>
        <v>103400</v>
      </c>
    </row>
    <row r="83" spans="1:85" hidden="1" x14ac:dyDescent="0.25">
      <c r="A83" s="158">
        <v>642191</v>
      </c>
      <c r="B83" s="170" t="s">
        <v>67</v>
      </c>
      <c r="C83" s="1">
        <v>181837.17</v>
      </c>
      <c r="D83" s="1">
        <v>205720.35</v>
      </c>
      <c r="E83" s="1">
        <v>195000</v>
      </c>
      <c r="F83" s="1">
        <v>110410</v>
      </c>
      <c r="G83" s="1">
        <v>101000</v>
      </c>
    </row>
    <row r="84" spans="1:85" s="161" customFormat="1" hidden="1" x14ac:dyDescent="0.25">
      <c r="A84" s="158">
        <v>642220</v>
      </c>
      <c r="B84" s="170" t="s">
        <v>267</v>
      </c>
      <c r="C84" s="163">
        <v>16308.2</v>
      </c>
      <c r="D84" s="163">
        <v>0</v>
      </c>
      <c r="E84" s="1">
        <v>0</v>
      </c>
      <c r="F84" s="163">
        <v>0</v>
      </c>
      <c r="G84" s="163">
        <v>0</v>
      </c>
    </row>
    <row r="85" spans="1:85" hidden="1" x14ac:dyDescent="0.25">
      <c r="A85" s="158">
        <v>642250</v>
      </c>
      <c r="B85" s="170" t="s">
        <v>69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</row>
    <row r="86" spans="1:85" hidden="1" x14ac:dyDescent="0.25">
      <c r="A86" s="158">
        <v>642310</v>
      </c>
      <c r="B86" s="170" t="s">
        <v>68</v>
      </c>
      <c r="C86" s="1">
        <v>0</v>
      </c>
      <c r="D86" s="1">
        <v>2654.46</v>
      </c>
      <c r="E86" s="1">
        <v>2400</v>
      </c>
      <c r="F86" s="1">
        <v>2400</v>
      </c>
      <c r="G86" s="1">
        <v>2400</v>
      </c>
    </row>
    <row r="87" spans="1:85" s="161" customFormat="1" hidden="1" x14ac:dyDescent="0.25">
      <c r="A87" s="158">
        <v>642360</v>
      </c>
      <c r="B87" s="170" t="s">
        <v>268</v>
      </c>
      <c r="C87" s="163">
        <v>0</v>
      </c>
      <c r="D87" s="163">
        <v>0</v>
      </c>
      <c r="E87" s="1">
        <v>0</v>
      </c>
      <c r="F87" s="163">
        <v>0</v>
      </c>
      <c r="G87" s="163">
        <v>0</v>
      </c>
    </row>
    <row r="88" spans="1:85" hidden="1" x14ac:dyDescent="0.25">
      <c r="A88" s="158">
        <v>642390</v>
      </c>
      <c r="B88" s="170" t="s">
        <v>141</v>
      </c>
      <c r="C88" s="1">
        <v>14532.39</v>
      </c>
      <c r="D88" s="1">
        <v>0</v>
      </c>
      <c r="E88" s="1">
        <v>0</v>
      </c>
      <c r="F88" s="1">
        <v>0</v>
      </c>
      <c r="G88" s="1">
        <v>0</v>
      </c>
    </row>
    <row r="89" spans="1:85" hidden="1" x14ac:dyDescent="0.25">
      <c r="A89" s="158">
        <v>642990</v>
      </c>
      <c r="B89" s="170" t="s">
        <v>70</v>
      </c>
      <c r="C89" s="1">
        <v>648.96</v>
      </c>
      <c r="D89" s="1">
        <v>0</v>
      </c>
      <c r="E89" s="1">
        <v>0</v>
      </c>
      <c r="F89" s="1">
        <v>0</v>
      </c>
      <c r="G89" s="1">
        <v>0</v>
      </c>
    </row>
    <row r="90" spans="1:85" s="3" customFormat="1" x14ac:dyDescent="0.25">
      <c r="A90" s="18">
        <v>65</v>
      </c>
      <c r="B90" s="19" t="s">
        <v>444</v>
      </c>
      <c r="C90" s="20">
        <f t="shared" ref="C90" si="12">C92+C94</f>
        <v>52122.080000000002</v>
      </c>
      <c r="D90" s="20">
        <f t="shared" ref="D90" si="13">D92+D94</f>
        <v>165076.29</v>
      </c>
      <c r="E90" s="22">
        <f>E92+E94</f>
        <v>67140</v>
      </c>
      <c r="F90" s="22">
        <f t="shared" ref="F90:G90" si="14">F92+F94</f>
        <v>72140</v>
      </c>
      <c r="G90" s="22">
        <f t="shared" si="14"/>
        <v>62140</v>
      </c>
    </row>
    <row r="91" spans="1:85" hidden="1" x14ac:dyDescent="0.25">
      <c r="A91" s="18"/>
      <c r="B91" s="356" t="s">
        <v>13</v>
      </c>
      <c r="C91" s="22">
        <f>C95+C103</f>
        <v>51989.36</v>
      </c>
      <c r="D91" s="22">
        <v>0</v>
      </c>
      <c r="E91" s="22">
        <v>0</v>
      </c>
      <c r="F91" s="22">
        <v>0</v>
      </c>
      <c r="G91" s="22">
        <v>0</v>
      </c>
    </row>
    <row r="92" spans="1:85" s="3" customFormat="1" hidden="1" x14ac:dyDescent="0.25">
      <c r="A92" s="18"/>
      <c r="B92" s="19" t="s">
        <v>52</v>
      </c>
      <c r="C92" s="20">
        <v>132.72</v>
      </c>
      <c r="D92" s="20">
        <v>132.72</v>
      </c>
      <c r="E92" s="22">
        <v>140</v>
      </c>
      <c r="F92" s="20">
        <v>140</v>
      </c>
      <c r="G92" s="20">
        <v>140</v>
      </c>
    </row>
    <row r="93" spans="1:85" s="161" customFormat="1" hidden="1" x14ac:dyDescent="0.25">
      <c r="A93" s="158">
        <v>651</v>
      </c>
      <c r="B93" s="170" t="s">
        <v>224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</row>
    <row r="94" spans="1:85" s="3" customFormat="1" hidden="1" x14ac:dyDescent="0.25">
      <c r="A94" s="18"/>
      <c r="B94" s="19" t="s">
        <v>53</v>
      </c>
      <c r="C94" s="20">
        <f>C95+C97+C98+C103+C96</f>
        <v>51989.36</v>
      </c>
      <c r="D94" s="20">
        <f>D95+D97+D98+D103+D96</f>
        <v>164943.57</v>
      </c>
      <c r="E94" s="22">
        <f>E95+E97+E98+E103+E96</f>
        <v>67000</v>
      </c>
      <c r="F94" s="20">
        <f>F95+F97+F98+F103+F96</f>
        <v>72000</v>
      </c>
      <c r="G94" s="20">
        <f>G95+G97+G98+G103+G96</f>
        <v>62000</v>
      </c>
    </row>
    <row r="95" spans="1:85" hidden="1" x14ac:dyDescent="0.25">
      <c r="A95" s="158">
        <v>652</v>
      </c>
      <c r="B95" s="170" t="s">
        <v>221</v>
      </c>
      <c r="C95" s="163">
        <v>21791.48</v>
      </c>
      <c r="D95" s="163">
        <v>74107.44</v>
      </c>
      <c r="E95" s="1">
        <v>25000</v>
      </c>
      <c r="F95" s="163">
        <v>30000</v>
      </c>
      <c r="G95" s="163">
        <v>20000</v>
      </c>
    </row>
    <row r="96" spans="1:85" hidden="1" x14ac:dyDescent="0.25">
      <c r="A96" s="158">
        <v>652240</v>
      </c>
      <c r="B96" s="170" t="s">
        <v>264</v>
      </c>
      <c r="C96" s="163">
        <v>0</v>
      </c>
      <c r="D96" s="163">
        <v>8700</v>
      </c>
      <c r="E96" s="1">
        <v>0</v>
      </c>
      <c r="F96" s="163">
        <v>0</v>
      </c>
      <c r="G96" s="163">
        <v>0</v>
      </c>
    </row>
    <row r="97" spans="1:7" hidden="1" x14ac:dyDescent="0.25">
      <c r="A97" s="158">
        <v>652410</v>
      </c>
      <c r="B97" s="170" t="s">
        <v>71</v>
      </c>
      <c r="C97" s="163">
        <v>0</v>
      </c>
      <c r="D97" s="163">
        <v>41000</v>
      </c>
      <c r="E97" s="1">
        <v>0</v>
      </c>
      <c r="F97" s="163">
        <v>0</v>
      </c>
      <c r="G97" s="163">
        <v>0</v>
      </c>
    </row>
    <row r="98" spans="1:7" s="161" customFormat="1" hidden="1" x14ac:dyDescent="0.25">
      <c r="A98" s="158">
        <v>652690</v>
      </c>
      <c r="B98" s="170" t="s">
        <v>72</v>
      </c>
      <c r="C98" s="163">
        <v>0</v>
      </c>
      <c r="D98" s="163">
        <v>0</v>
      </c>
      <c r="E98" s="1">
        <v>0</v>
      </c>
      <c r="F98" s="163">
        <v>0</v>
      </c>
      <c r="G98" s="163">
        <v>0</v>
      </c>
    </row>
    <row r="99" spans="1:7" hidden="1" x14ac:dyDescent="0.25">
      <c r="A99" s="158">
        <v>6526901</v>
      </c>
      <c r="B99" s="170" t="s">
        <v>73</v>
      </c>
      <c r="C99" s="163">
        <v>0</v>
      </c>
      <c r="D99" s="163">
        <v>0</v>
      </c>
      <c r="E99" s="1">
        <v>0</v>
      </c>
      <c r="F99" s="163">
        <v>0</v>
      </c>
      <c r="G99" s="163">
        <v>0</v>
      </c>
    </row>
    <row r="100" spans="1:7" s="161" customFormat="1" hidden="1" x14ac:dyDescent="0.25">
      <c r="A100" s="158">
        <v>6526920</v>
      </c>
      <c r="B100" s="170" t="s">
        <v>74</v>
      </c>
      <c r="C100" s="163">
        <v>0</v>
      </c>
      <c r="D100" s="163">
        <v>0</v>
      </c>
      <c r="E100" s="1">
        <v>0</v>
      </c>
      <c r="F100" s="163">
        <v>0</v>
      </c>
      <c r="G100" s="163">
        <v>0</v>
      </c>
    </row>
    <row r="101" spans="1:7" hidden="1" x14ac:dyDescent="0.25">
      <c r="A101" s="158">
        <v>6526921</v>
      </c>
      <c r="B101" s="170" t="s">
        <v>181</v>
      </c>
      <c r="C101" s="163">
        <v>0</v>
      </c>
      <c r="D101" s="163">
        <v>0</v>
      </c>
      <c r="E101" s="1">
        <v>0</v>
      </c>
      <c r="F101" s="163">
        <v>0</v>
      </c>
      <c r="G101" s="163">
        <v>0</v>
      </c>
    </row>
    <row r="102" spans="1:7" hidden="1" x14ac:dyDescent="0.25">
      <c r="A102" s="158">
        <v>6526922</v>
      </c>
      <c r="B102" s="170" t="s">
        <v>75</v>
      </c>
      <c r="C102" s="163">
        <v>0</v>
      </c>
      <c r="D102" s="163">
        <v>0</v>
      </c>
      <c r="E102" s="1">
        <v>0</v>
      </c>
      <c r="F102" s="163">
        <v>0</v>
      </c>
      <c r="G102" s="163">
        <v>0</v>
      </c>
    </row>
    <row r="103" spans="1:7" hidden="1" x14ac:dyDescent="0.25">
      <c r="A103" s="158">
        <v>653</v>
      </c>
      <c r="B103" s="170" t="s">
        <v>222</v>
      </c>
      <c r="C103" s="163">
        <v>30197.88</v>
      </c>
      <c r="D103" s="163">
        <f>D104</f>
        <v>41136.129999999997</v>
      </c>
      <c r="E103" s="1">
        <f>E104</f>
        <v>42000</v>
      </c>
      <c r="F103" s="163">
        <f>F104</f>
        <v>42000</v>
      </c>
      <c r="G103" s="163">
        <f>G104</f>
        <v>42000</v>
      </c>
    </row>
    <row r="104" spans="1:7" hidden="1" x14ac:dyDescent="0.25">
      <c r="A104" s="158">
        <v>653210</v>
      </c>
      <c r="B104" s="170" t="s">
        <v>112</v>
      </c>
      <c r="C104" s="163"/>
      <c r="D104" s="163">
        <v>41136.129999999997</v>
      </c>
      <c r="E104" s="1">
        <v>42000</v>
      </c>
      <c r="F104" s="163">
        <v>42000</v>
      </c>
      <c r="G104" s="163">
        <v>42000</v>
      </c>
    </row>
    <row r="105" spans="1:7" s="3" customFormat="1" x14ac:dyDescent="0.25">
      <c r="A105" s="18">
        <v>66</v>
      </c>
      <c r="B105" s="19" t="s">
        <v>285</v>
      </c>
      <c r="C105" s="20">
        <f>C106</f>
        <v>0</v>
      </c>
      <c r="D105" s="20">
        <f>D106</f>
        <v>0</v>
      </c>
      <c r="E105" s="22">
        <f>E106</f>
        <v>0</v>
      </c>
      <c r="F105" s="20">
        <f>F106</f>
        <v>0</v>
      </c>
      <c r="G105" s="20">
        <f>G106</f>
        <v>0</v>
      </c>
    </row>
    <row r="106" spans="1:7" s="3" customFormat="1" hidden="1" x14ac:dyDescent="0.25">
      <c r="A106" s="18"/>
      <c r="B106" s="19" t="s">
        <v>212</v>
      </c>
      <c r="C106" s="20">
        <f t="shared" ref="C106:G106" si="15">C107</f>
        <v>0</v>
      </c>
      <c r="D106" s="20">
        <f t="shared" si="15"/>
        <v>0</v>
      </c>
      <c r="E106" s="22">
        <f t="shared" si="15"/>
        <v>0</v>
      </c>
      <c r="F106" s="20">
        <f t="shared" si="15"/>
        <v>0</v>
      </c>
      <c r="G106" s="20">
        <f t="shared" si="15"/>
        <v>0</v>
      </c>
    </row>
    <row r="107" spans="1:7" hidden="1" x14ac:dyDescent="0.25">
      <c r="A107" s="158">
        <v>663</v>
      </c>
      <c r="B107" s="170" t="s">
        <v>223</v>
      </c>
      <c r="C107" s="163">
        <v>0</v>
      </c>
      <c r="D107" s="163">
        <v>0</v>
      </c>
      <c r="E107" s="1">
        <v>0</v>
      </c>
      <c r="F107" s="163">
        <v>0</v>
      </c>
      <c r="G107" s="163">
        <v>0</v>
      </c>
    </row>
    <row r="108" spans="1:7" s="161" customFormat="1" hidden="1" x14ac:dyDescent="0.25">
      <c r="A108" s="158"/>
      <c r="B108" s="19" t="s">
        <v>52</v>
      </c>
      <c r="C108" s="163">
        <v>0</v>
      </c>
      <c r="D108" s="163">
        <v>0</v>
      </c>
      <c r="E108" s="1">
        <v>0</v>
      </c>
      <c r="F108" s="163">
        <v>0</v>
      </c>
      <c r="G108" s="163">
        <v>0</v>
      </c>
    </row>
    <row r="109" spans="1:7" s="3" customFormat="1" x14ac:dyDescent="0.25">
      <c r="A109" s="18">
        <v>68</v>
      </c>
      <c r="B109" s="19" t="s">
        <v>241</v>
      </c>
      <c r="C109" s="20">
        <v>583.98</v>
      </c>
      <c r="D109" s="20">
        <v>0</v>
      </c>
      <c r="E109" s="22">
        <v>0</v>
      </c>
      <c r="F109" s="20">
        <v>0</v>
      </c>
      <c r="G109" s="20">
        <v>0</v>
      </c>
    </row>
    <row r="110" spans="1:7" s="3" customFormat="1" hidden="1" x14ac:dyDescent="0.25">
      <c r="A110" s="6"/>
      <c r="B110" s="16" t="s">
        <v>286</v>
      </c>
      <c r="C110" s="20">
        <f t="shared" ref="C110:G111" si="16">C111</f>
        <v>0</v>
      </c>
      <c r="D110" s="20">
        <f t="shared" si="16"/>
        <v>19908.419999999998</v>
      </c>
      <c r="E110" s="22">
        <f t="shared" si="16"/>
        <v>15000</v>
      </c>
      <c r="F110" s="20">
        <f t="shared" si="16"/>
        <v>0</v>
      </c>
      <c r="G110" s="20">
        <f t="shared" si="16"/>
        <v>0</v>
      </c>
    </row>
    <row r="111" spans="1:7" s="3" customFormat="1" x14ac:dyDescent="0.25">
      <c r="A111" s="319">
        <v>7</v>
      </c>
      <c r="B111" s="19" t="s">
        <v>1</v>
      </c>
      <c r="C111" s="20">
        <f t="shared" si="16"/>
        <v>0</v>
      </c>
      <c r="D111" s="20">
        <f t="shared" si="16"/>
        <v>19908.419999999998</v>
      </c>
      <c r="E111" s="22">
        <f t="shared" si="16"/>
        <v>15000</v>
      </c>
      <c r="F111" s="20">
        <f t="shared" si="16"/>
        <v>0</v>
      </c>
      <c r="G111" s="20">
        <f t="shared" si="16"/>
        <v>0</v>
      </c>
    </row>
    <row r="112" spans="1:7" s="3" customFormat="1" x14ac:dyDescent="0.25">
      <c r="A112" s="18">
        <v>71</v>
      </c>
      <c r="B112" s="19" t="s">
        <v>182</v>
      </c>
      <c r="C112" s="20">
        <f>C113</f>
        <v>0</v>
      </c>
      <c r="D112" s="20">
        <f>D113</f>
        <v>19908.419999999998</v>
      </c>
      <c r="E112" s="22">
        <f>E113</f>
        <v>15000</v>
      </c>
      <c r="F112" s="20">
        <f>F113</f>
        <v>0</v>
      </c>
      <c r="G112" s="20">
        <f>G113</f>
        <v>0</v>
      </c>
    </row>
    <row r="113" spans="1:7" hidden="1" x14ac:dyDescent="0.25">
      <c r="A113" s="158">
        <v>711</v>
      </c>
      <c r="B113" s="170" t="s">
        <v>183</v>
      </c>
      <c r="C113" s="163">
        <v>0</v>
      </c>
      <c r="D113" s="163">
        <v>19908.419999999998</v>
      </c>
      <c r="E113" s="1">
        <v>15000</v>
      </c>
      <c r="F113" s="163">
        <v>0</v>
      </c>
      <c r="G113" s="163">
        <v>0</v>
      </c>
    </row>
    <row r="114" spans="1:7" x14ac:dyDescent="0.25">
      <c r="A114" s="161"/>
      <c r="B114" s="161"/>
      <c r="C114" s="164"/>
      <c r="D114" s="164"/>
      <c r="E114" s="165"/>
      <c r="F114" s="164"/>
      <c r="G114" s="164"/>
    </row>
    <row r="115" spans="1:7" x14ac:dyDescent="0.25">
      <c r="A115" s="161"/>
      <c r="B115" s="3" t="s">
        <v>431</v>
      </c>
      <c r="C115" s="164"/>
      <c r="D115" s="164"/>
      <c r="E115" s="165"/>
      <c r="F115" s="164"/>
      <c r="G115" s="164"/>
    </row>
    <row r="116" spans="1:7" x14ac:dyDescent="0.25">
      <c r="A116" s="161"/>
      <c r="B116" s="161"/>
      <c r="C116" s="164"/>
      <c r="D116" s="164"/>
      <c r="E116" s="165"/>
      <c r="F116" s="164"/>
      <c r="G116" s="164"/>
    </row>
    <row r="117" spans="1:7" s="5" customFormat="1" ht="42.6" customHeight="1" x14ac:dyDescent="0.25">
      <c r="A117" s="21" t="s">
        <v>439</v>
      </c>
      <c r="B117" s="12" t="s">
        <v>445</v>
      </c>
      <c r="C117" s="23" t="s">
        <v>438</v>
      </c>
      <c r="D117" s="13" t="s">
        <v>440</v>
      </c>
      <c r="E117" s="13" t="s">
        <v>441</v>
      </c>
      <c r="F117" s="13" t="s">
        <v>442</v>
      </c>
      <c r="G117" s="13" t="s">
        <v>443</v>
      </c>
    </row>
    <row r="118" spans="1:7" s="166" customFormat="1" hidden="1" x14ac:dyDescent="0.25">
      <c r="A118" s="50"/>
      <c r="B118" s="51" t="s">
        <v>17</v>
      </c>
      <c r="C118" s="20">
        <f>C119+C161+C188</f>
        <v>1080445.6900000002</v>
      </c>
      <c r="D118" s="20">
        <f>D119+D161+D188</f>
        <v>3055602.7399999993</v>
      </c>
      <c r="E118" s="22">
        <f>E119+E161+E187</f>
        <v>4059566</v>
      </c>
      <c r="F118" s="20">
        <f>F119+F161+F188</f>
        <v>1257566</v>
      </c>
      <c r="G118" s="20">
        <f>G119+G161+G188</f>
        <v>1068766</v>
      </c>
    </row>
    <row r="119" spans="1:7" x14ac:dyDescent="0.25">
      <c r="A119" s="323">
        <v>3</v>
      </c>
      <c r="B119" s="25" t="s">
        <v>2</v>
      </c>
      <c r="C119" s="22">
        <f>C122+C129+C135+C138+C141+C148+C155</f>
        <v>962147.60000000009</v>
      </c>
      <c r="D119" s="22">
        <f>D122+D129+D135+D138+D141+D148+D155</f>
        <v>1201098.6299999999</v>
      </c>
      <c r="E119" s="22">
        <f>E122+E129+E135+E138+E141+E148+E155</f>
        <v>1387766</v>
      </c>
      <c r="F119" s="22">
        <f>F122+F129+F135+F138+F141+F148+F155</f>
        <v>1025966</v>
      </c>
      <c r="G119" s="22">
        <f>G122+G129+G135+G138+G141+G148+G155</f>
        <v>967166</v>
      </c>
    </row>
    <row r="120" spans="1:7" s="161" customFormat="1" hidden="1" x14ac:dyDescent="0.25">
      <c r="A120" s="18"/>
      <c r="B120" s="19" t="s">
        <v>52</v>
      </c>
      <c r="C120" s="20">
        <f>C322+C431</f>
        <v>111170.87000000001</v>
      </c>
      <c r="D120" s="20">
        <f>D322+D431</f>
        <v>126876.15</v>
      </c>
      <c r="E120" s="251">
        <f>E322+E431</f>
        <v>130100</v>
      </c>
      <c r="F120" s="251">
        <f t="shared" ref="F120:G120" si="17">F322+F431</f>
        <v>133300</v>
      </c>
      <c r="G120" s="251">
        <f t="shared" si="17"/>
        <v>134400</v>
      </c>
    </row>
    <row r="121" spans="1:7" s="161" customFormat="1" hidden="1" x14ac:dyDescent="0.25">
      <c r="A121" s="18"/>
      <c r="B121" s="19" t="s">
        <v>51</v>
      </c>
      <c r="C121" s="20">
        <f>C506+C1080</f>
        <v>4020.9900000000002</v>
      </c>
      <c r="D121" s="20">
        <f>D506+D1080</f>
        <v>40199.51</v>
      </c>
      <c r="E121" s="251">
        <f>E506+E1079+E1064+E1094</f>
        <v>71000</v>
      </c>
      <c r="F121" s="251">
        <f>F506+F1079+F1064+F1094</f>
        <v>71300</v>
      </c>
      <c r="G121" s="251">
        <f>G506+G1079+G1064+G1094</f>
        <v>71600</v>
      </c>
    </row>
    <row r="122" spans="1:7" s="161" customFormat="1" x14ac:dyDescent="0.25">
      <c r="A122" s="18">
        <v>31</v>
      </c>
      <c r="B122" s="19" t="s">
        <v>18</v>
      </c>
      <c r="C122" s="20">
        <f>C123+C124+C125</f>
        <v>141600.22000000003</v>
      </c>
      <c r="D122" s="20">
        <f>D123+D124+D125</f>
        <v>167075.66</v>
      </c>
      <c r="E122" s="251">
        <f>E123+E124+E125</f>
        <v>201100</v>
      </c>
      <c r="F122" s="251">
        <f t="shared" ref="F122:G122" si="18">F123+F124+F125</f>
        <v>204600</v>
      </c>
      <c r="G122" s="251">
        <f t="shared" si="18"/>
        <v>206000</v>
      </c>
    </row>
    <row r="123" spans="1:7" s="161" customFormat="1" hidden="1" x14ac:dyDescent="0.25">
      <c r="A123" s="158">
        <v>311</v>
      </c>
      <c r="B123" s="170" t="s">
        <v>19</v>
      </c>
      <c r="C123" s="163">
        <f>C323+C432+C507+C1065+C1080</f>
        <v>118644.71000000002</v>
      </c>
      <c r="D123" s="163">
        <f>D323+D432+D507+D1065+D1080</f>
        <v>143564.04999999999</v>
      </c>
      <c r="E123" s="252">
        <f>E323+E432+E507+E1065+E1080+E496+E1095</f>
        <v>169700</v>
      </c>
      <c r="F123" s="252">
        <f>F323+F432+F507+F1065+F1080+F496+F1095</f>
        <v>170900</v>
      </c>
      <c r="G123" s="252">
        <f>G323+G432+G507+G1065+G1080+G496+G1095</f>
        <v>172100</v>
      </c>
    </row>
    <row r="124" spans="1:7" s="161" customFormat="1" hidden="1" x14ac:dyDescent="0.25">
      <c r="A124" s="158">
        <v>312</v>
      </c>
      <c r="B124" s="170" t="s">
        <v>20</v>
      </c>
      <c r="C124" s="163">
        <f>C324+C434+C1066</f>
        <v>7499.75</v>
      </c>
      <c r="D124" s="163">
        <f>D324+D434+D1066</f>
        <v>8965.2000000000007</v>
      </c>
      <c r="E124" s="252">
        <f>E324+E434+E1066+E497+E1081+E1096</f>
        <v>9500</v>
      </c>
      <c r="F124" s="252">
        <f>F324+F434+F1066+F497+F1081+F1096</f>
        <v>11100</v>
      </c>
      <c r="G124" s="252">
        <f>G324+G434+G1066+G497+G1081+G1096</f>
        <v>11100</v>
      </c>
    </row>
    <row r="125" spans="1:7" s="161" customFormat="1" ht="15" hidden="1" customHeight="1" x14ac:dyDescent="0.25">
      <c r="A125" s="158">
        <v>313</v>
      </c>
      <c r="B125" s="170" t="s">
        <v>21</v>
      </c>
      <c r="C125" s="163">
        <f>C326+C439+C508+C1067</f>
        <v>15455.759999999998</v>
      </c>
      <c r="D125" s="163">
        <f>D326+D439+D508+D1067</f>
        <v>14546.41</v>
      </c>
      <c r="E125" s="252">
        <f>E326+E439+E508+E1067+E1082+E1097+E498</f>
        <v>21900</v>
      </c>
      <c r="F125" s="252">
        <f>F326+F439+F508+F1067+F1082+F1097+F498</f>
        <v>22600</v>
      </c>
      <c r="G125" s="252">
        <f>G326+G439+G508+G1067+G1082+G1097+G498</f>
        <v>22800</v>
      </c>
    </row>
    <row r="126" spans="1:7" s="161" customFormat="1" hidden="1" x14ac:dyDescent="0.25">
      <c r="A126" s="18"/>
      <c r="B126" s="19" t="s">
        <v>52</v>
      </c>
      <c r="C126" s="17">
        <f>C328+C376+C406+C441+C516+C994+C1075+C1194</f>
        <v>129904.98999999999</v>
      </c>
      <c r="D126" s="17">
        <f>D328+D376+D406+D441+D516+D994+D1075+D1194</f>
        <v>134723.5</v>
      </c>
      <c r="E126" s="354">
        <f>E328+E376+E406+E441+E516+E994+E1075+E1194</f>
        <v>134850</v>
      </c>
      <c r="F126" s="354">
        <f>F328+F376+F406+F441+F516+F994+F1075+F1194</f>
        <v>132450</v>
      </c>
      <c r="G126" s="354">
        <f>G328+G376+G406+G441+G516+G994+G1075+G1194</f>
        <v>135250</v>
      </c>
    </row>
    <row r="127" spans="1:7" s="161" customFormat="1" hidden="1" x14ac:dyDescent="0.25">
      <c r="A127" s="18"/>
      <c r="B127" s="19" t="s">
        <v>53</v>
      </c>
      <c r="C127" s="20">
        <f>C824+C834+C844+C852+C861+C881+C889+C874+C1279+C1290</f>
        <v>95880.98</v>
      </c>
      <c r="D127" s="20">
        <f>D824+D834+D844+D852+D861+D881+D889+D874+D1279+D1290</f>
        <v>153759.58000000002</v>
      </c>
      <c r="E127" s="251">
        <f t="shared" ref="E127:G127" si="19">E824+E834+E844+E852+E861+E881+E889+E874+E1279+E1290</f>
        <v>129000</v>
      </c>
      <c r="F127" s="251">
        <f t="shared" si="19"/>
        <v>113400</v>
      </c>
      <c r="G127" s="251">
        <f t="shared" si="19"/>
        <v>113400</v>
      </c>
    </row>
    <row r="128" spans="1:7" s="161" customFormat="1" hidden="1" x14ac:dyDescent="0.25">
      <c r="A128" s="18"/>
      <c r="B128" s="19" t="s">
        <v>51</v>
      </c>
      <c r="C128" s="20">
        <f>C410+C499+C1285</f>
        <v>0</v>
      </c>
      <c r="D128" s="20">
        <f>D410+D499+D1285</f>
        <v>3321.09</v>
      </c>
      <c r="E128" s="251">
        <f>E410+E499+E1285+E421+E1098</f>
        <v>10600</v>
      </c>
      <c r="F128" s="251">
        <f>F410+F499+F1285+F421+F1098</f>
        <v>9600</v>
      </c>
      <c r="G128" s="251">
        <f>G410+G499+G1285+G421+G1098</f>
        <v>2600</v>
      </c>
    </row>
    <row r="129" spans="1:7" s="161" customFormat="1" ht="15" customHeight="1" x14ac:dyDescent="0.25">
      <c r="A129" s="18">
        <v>32</v>
      </c>
      <c r="B129" s="19" t="s">
        <v>22</v>
      </c>
      <c r="C129" s="20">
        <f t="shared" ref="C129" si="20">C130+C131+C132+C133</f>
        <v>225785.97000000003</v>
      </c>
      <c r="D129" s="20">
        <f t="shared" ref="D129" si="21">D130+D131+D132+D133</f>
        <v>291804.17</v>
      </c>
      <c r="E129" s="251">
        <f>E130+E131+E132+E133</f>
        <v>274450</v>
      </c>
      <c r="F129" s="251">
        <f t="shared" ref="F129:G129" si="22">F130+F131+F132+F133</f>
        <v>270450</v>
      </c>
      <c r="G129" s="251">
        <f t="shared" si="22"/>
        <v>251250</v>
      </c>
    </row>
    <row r="130" spans="1:7" s="161" customFormat="1" ht="15" hidden="1" customHeight="1" x14ac:dyDescent="0.25">
      <c r="A130" s="158">
        <v>321</v>
      </c>
      <c r="B130" s="170" t="s">
        <v>23</v>
      </c>
      <c r="C130" s="163">
        <f>C442+C1076</f>
        <v>8381.18</v>
      </c>
      <c r="D130" s="163">
        <f>D442+D1076</f>
        <v>11392.41</v>
      </c>
      <c r="E130" s="252">
        <f>E442+E1076+E329+E500+E1069+E1084+E1091+E1099+E509</f>
        <v>14700</v>
      </c>
      <c r="F130" s="252">
        <f>F442+F1076+F329+F500+F1069+F1084+F1091+F1099+F509</f>
        <v>15000</v>
      </c>
      <c r="G130" s="252">
        <f>G442+G1076+G329+G500+G1069+G1084+G1091+G1099+G509</f>
        <v>15100</v>
      </c>
    </row>
    <row r="131" spans="1:7" s="161" customFormat="1" ht="15" hidden="1" customHeight="1" x14ac:dyDescent="0.25">
      <c r="A131" s="158">
        <v>322</v>
      </c>
      <c r="B131" s="170" t="s">
        <v>24</v>
      </c>
      <c r="C131" s="163">
        <f>C377+C448+C827+C837+C864</f>
        <v>45375.199999999997</v>
      </c>
      <c r="D131" s="163">
        <f>D377+D448+D827+D837+D864</f>
        <v>75386.69</v>
      </c>
      <c r="E131" s="252">
        <f>E377+E448+E827+E837+E864</f>
        <v>65600</v>
      </c>
      <c r="F131" s="252">
        <f>F377+F448+F827+F837+F864</f>
        <v>65600</v>
      </c>
      <c r="G131" s="252">
        <f>G377+G448+G827+G837+G864</f>
        <v>65600</v>
      </c>
    </row>
    <row r="132" spans="1:7" s="161" customFormat="1" ht="15" hidden="1" customHeight="1" x14ac:dyDescent="0.25">
      <c r="A132" s="158">
        <v>323</v>
      </c>
      <c r="B132" s="170" t="s">
        <v>25</v>
      </c>
      <c r="C132" s="159">
        <f>C331+C379+C456+C517+C829+C839+C847+C855+C868+C877+C884+C892+C995+C1195+C1282+C1286+C1293</f>
        <v>162449.64000000001</v>
      </c>
      <c r="D132" s="159">
        <f>D331+D379+D456+D517+D829+D839+D847+D855+D868+D877+D884+D892+D995+D1195+D1282+D1286+D1293</f>
        <v>182219.39</v>
      </c>
      <c r="E132" s="355">
        <f>E331+E379+E456+E517+E829+E839+E847+E855+E868+E877+E884+E892+E995+E1195+E1282+E1286+E1293</f>
        <v>160000</v>
      </c>
      <c r="F132" s="355">
        <f>F331+F379+F456+F517+F829+F839+F847+F855+F868+F877+F884+F892+F995+F1195+F1282+F1286+F1293</f>
        <v>141700</v>
      </c>
      <c r="G132" s="355">
        <f>G331+G379+G456+G517+G829+G839+G847+G855+G868+G877+G884+G892+G995+G1195+G1282+G1286+G1293</f>
        <v>144400</v>
      </c>
    </row>
    <row r="133" spans="1:7" s="161" customFormat="1" ht="15" hidden="1" customHeight="1" x14ac:dyDescent="0.25">
      <c r="A133" s="158">
        <v>329</v>
      </c>
      <c r="B133" s="170" t="s">
        <v>26</v>
      </c>
      <c r="C133" s="159">
        <f>C341+C381+C407+C411+C468</f>
        <v>9579.9500000000007</v>
      </c>
      <c r="D133" s="159">
        <f>D341+D381+D407+D411+D468</f>
        <v>22805.68</v>
      </c>
      <c r="E133" s="355">
        <f>E341+E381+E407+E411+E468+E418+E422</f>
        <v>34150</v>
      </c>
      <c r="F133" s="355">
        <f t="shared" ref="F133:G133" si="23">F341+F381+F407+F411+F468+F418+F422</f>
        <v>48150</v>
      </c>
      <c r="G133" s="355">
        <f t="shared" si="23"/>
        <v>26150</v>
      </c>
    </row>
    <row r="134" spans="1:7" s="161" customFormat="1" hidden="1" x14ac:dyDescent="0.25">
      <c r="A134" s="172"/>
      <c r="B134" s="16" t="s">
        <v>52</v>
      </c>
      <c r="C134" s="20">
        <f t="shared" ref="C134:G135" si="24">C135</f>
        <v>2078.48</v>
      </c>
      <c r="D134" s="20">
        <f t="shared" si="24"/>
        <v>1990.8400000000001</v>
      </c>
      <c r="E134" s="22">
        <f t="shared" si="24"/>
        <v>2100</v>
      </c>
      <c r="F134" s="22">
        <f t="shared" si="24"/>
        <v>2100</v>
      </c>
      <c r="G134" s="22">
        <f t="shared" si="24"/>
        <v>2100</v>
      </c>
    </row>
    <row r="135" spans="1:7" s="161" customFormat="1" x14ac:dyDescent="0.25">
      <c r="A135" s="18">
        <v>34</v>
      </c>
      <c r="B135" s="19" t="s">
        <v>27</v>
      </c>
      <c r="C135" s="20">
        <f t="shared" si="24"/>
        <v>2078.48</v>
      </c>
      <c r="D135" s="20">
        <f t="shared" si="24"/>
        <v>1990.8400000000001</v>
      </c>
      <c r="E135" s="22">
        <f t="shared" si="24"/>
        <v>2100</v>
      </c>
      <c r="F135" s="22">
        <f t="shared" si="24"/>
        <v>2100</v>
      </c>
      <c r="G135" s="22">
        <f t="shared" si="24"/>
        <v>2100</v>
      </c>
    </row>
    <row r="136" spans="1:7" s="161" customFormat="1" hidden="1" x14ac:dyDescent="0.25">
      <c r="A136" s="158">
        <v>343</v>
      </c>
      <c r="B136" s="170" t="s">
        <v>28</v>
      </c>
      <c r="C136" s="163">
        <f>C477</f>
        <v>2078.48</v>
      </c>
      <c r="D136" s="163">
        <f>D477</f>
        <v>1990.8400000000001</v>
      </c>
      <c r="E136" s="252">
        <f>E477</f>
        <v>2100</v>
      </c>
      <c r="F136" s="252">
        <f t="shared" ref="F136:G136" si="25">F477</f>
        <v>2100</v>
      </c>
      <c r="G136" s="252">
        <f t="shared" si="25"/>
        <v>2100</v>
      </c>
    </row>
    <row r="137" spans="1:7" s="161" customFormat="1" hidden="1" x14ac:dyDescent="0.25">
      <c r="A137" s="172"/>
      <c r="B137" s="16" t="s">
        <v>52</v>
      </c>
      <c r="C137" s="20">
        <f>C138</f>
        <v>11237.5</v>
      </c>
      <c r="D137" s="20">
        <f>D138</f>
        <v>11281.439999999999</v>
      </c>
      <c r="E137" s="251">
        <f>E138</f>
        <v>16000</v>
      </c>
      <c r="F137" s="251">
        <f t="shared" ref="F137:G137" si="26">F138</f>
        <v>16000</v>
      </c>
      <c r="G137" s="251">
        <f t="shared" si="26"/>
        <v>16000</v>
      </c>
    </row>
    <row r="138" spans="1:7" s="161" customFormat="1" x14ac:dyDescent="0.25">
      <c r="A138" s="18">
        <v>35</v>
      </c>
      <c r="B138" s="19" t="s">
        <v>168</v>
      </c>
      <c r="C138" s="20">
        <f t="shared" ref="C138" si="27">C1255+C1264</f>
        <v>11237.5</v>
      </c>
      <c r="D138" s="20">
        <f t="shared" ref="D138:E139" si="28">D1255+D1264</f>
        <v>11281.439999999999</v>
      </c>
      <c r="E138" s="251">
        <f t="shared" si="28"/>
        <v>16000</v>
      </c>
      <c r="F138" s="251">
        <f t="shared" ref="F138:G138" si="29">F1255+F1264</f>
        <v>16000</v>
      </c>
      <c r="G138" s="251">
        <f t="shared" si="29"/>
        <v>16000</v>
      </c>
    </row>
    <row r="139" spans="1:7" s="161" customFormat="1" hidden="1" x14ac:dyDescent="0.25">
      <c r="A139" s="158">
        <v>352</v>
      </c>
      <c r="B139" s="170" t="s">
        <v>169</v>
      </c>
      <c r="C139" s="163">
        <f t="shared" ref="C139" si="30">C1256+C1265</f>
        <v>11237.5</v>
      </c>
      <c r="D139" s="163">
        <f t="shared" si="28"/>
        <v>11281.439999999999</v>
      </c>
      <c r="E139" s="252">
        <f>E1256+E1265</f>
        <v>16000</v>
      </c>
      <c r="F139" s="252">
        <f t="shared" ref="F139:G139" si="31">F1256+F1265</f>
        <v>16000</v>
      </c>
      <c r="G139" s="252">
        <f t="shared" si="31"/>
        <v>16000</v>
      </c>
    </row>
    <row r="140" spans="1:7" s="161" customFormat="1" hidden="1" x14ac:dyDescent="0.25">
      <c r="A140" s="158"/>
      <c r="B140" s="16" t="s">
        <v>52</v>
      </c>
      <c r="C140" s="20">
        <f>C141</f>
        <v>1403.32</v>
      </c>
      <c r="D140" s="20">
        <f>D141</f>
        <v>1999.99</v>
      </c>
      <c r="E140" s="251">
        <f>E141</f>
        <v>2000</v>
      </c>
      <c r="F140" s="251">
        <f t="shared" ref="F140:G140" si="32">F141</f>
        <v>2000</v>
      </c>
      <c r="G140" s="251">
        <f t="shared" si="32"/>
        <v>2000</v>
      </c>
    </row>
    <row r="141" spans="1:7" x14ac:dyDescent="0.25">
      <c r="A141" s="24">
        <v>36</v>
      </c>
      <c r="B141" s="25" t="s">
        <v>194</v>
      </c>
      <c r="C141" s="22">
        <f>C1235</f>
        <v>1403.32</v>
      </c>
      <c r="D141" s="22">
        <f>D1235</f>
        <v>1999.99</v>
      </c>
      <c r="E141" s="251">
        <f>E1235</f>
        <v>2000</v>
      </c>
      <c r="F141" s="251">
        <f t="shared" ref="F141:G141" si="33">F1235</f>
        <v>2000</v>
      </c>
      <c r="G141" s="251">
        <f t="shared" si="33"/>
        <v>2000</v>
      </c>
    </row>
    <row r="142" spans="1:7" hidden="1" x14ac:dyDescent="0.25">
      <c r="A142" s="158">
        <v>363</v>
      </c>
      <c r="B142" s="170" t="s">
        <v>195</v>
      </c>
      <c r="C142" s="163">
        <f>C481+C1236</f>
        <v>1403.32</v>
      </c>
      <c r="D142" s="163">
        <f>D481+D1236</f>
        <v>1999.99</v>
      </c>
      <c r="E142" s="252">
        <f>E481+E1236+E350</f>
        <v>2000</v>
      </c>
      <c r="F142" s="252">
        <f>F481+F1236</f>
        <v>2000</v>
      </c>
      <c r="G142" s="252">
        <f>G481+G1236</f>
        <v>2000</v>
      </c>
    </row>
    <row r="143" spans="1:7" hidden="1" x14ac:dyDescent="0.25">
      <c r="A143" s="158">
        <v>366</v>
      </c>
      <c r="B143" s="170" t="s">
        <v>234</v>
      </c>
      <c r="C143" s="163">
        <v>0</v>
      </c>
      <c r="D143" s="163">
        <v>0</v>
      </c>
      <c r="E143" s="252">
        <v>0</v>
      </c>
      <c r="F143" s="252">
        <v>0</v>
      </c>
      <c r="G143" s="252">
        <v>0</v>
      </c>
    </row>
    <row r="144" spans="1:7" hidden="1" x14ac:dyDescent="0.25">
      <c r="A144" s="158"/>
      <c r="B144" s="19" t="s">
        <v>52</v>
      </c>
      <c r="C144" s="20">
        <f>C1057+C1112+C1119+C1126+C1133+C1141+C1148+C1155+C1162+C1169+C1176+C1183+C1201+C1208+C1215+C1224</f>
        <v>253581.22999999998</v>
      </c>
      <c r="D144" s="20">
        <f>D1057+D1112+D1119+D1126+D1133+D1141+D1148+D1155+D1162+D1169+D1176+D1183+D1201+D1208+D1215+D1224</f>
        <v>274881.09999999998</v>
      </c>
      <c r="E144" s="354">
        <f>E1057+E1112+E1119+E1126+E1133+E1141+E1148+E1155+E1162+E1169+E1176+E1183+E1201+E1208+E1215+E1224</f>
        <v>222900</v>
      </c>
      <c r="F144" s="354">
        <f>F1057+F1112+F1119+F1126+F1133+F1141+F1148+F1155+F1162+F1169+F1176+F1183+F1201+F1208+F1215+F1224</f>
        <v>224600</v>
      </c>
      <c r="G144" s="354">
        <f t="shared" ref="G144" si="34">G1057+G1112+G1119+G1126+G1133+G1141+G1148+G1155+G1162+G1169+G1176+G1183+G1201+G1208+G1215+G1224</f>
        <v>223600</v>
      </c>
    </row>
    <row r="145" spans="1:7" hidden="1" x14ac:dyDescent="0.25">
      <c r="A145" s="158"/>
      <c r="B145" s="19" t="s">
        <v>53</v>
      </c>
      <c r="C145" s="20">
        <f>C1299</f>
        <v>1068.42</v>
      </c>
      <c r="D145" s="20">
        <f>D1299</f>
        <v>1327.23</v>
      </c>
      <c r="E145" s="251">
        <f>E1299</f>
        <v>1400</v>
      </c>
      <c r="F145" s="251">
        <f t="shared" ref="F145:G145" si="35">F1299</f>
        <v>1400</v>
      </c>
      <c r="G145" s="251">
        <f t="shared" si="35"/>
        <v>1400</v>
      </c>
    </row>
    <row r="146" spans="1:7" hidden="1" x14ac:dyDescent="0.25">
      <c r="A146" s="158"/>
      <c r="B146" s="19" t="s">
        <v>51</v>
      </c>
      <c r="C146" s="20">
        <f>C1105+C1228</f>
        <v>33658.51</v>
      </c>
      <c r="D146" s="20">
        <f>D1105+D1228</f>
        <v>36498.770000000004</v>
      </c>
      <c r="E146" s="354">
        <f>E1105+E1228</f>
        <v>129400</v>
      </c>
      <c r="F146" s="354">
        <f t="shared" ref="F146:G146" si="36">F1105+F1228</f>
        <v>129400</v>
      </c>
      <c r="G146" s="354">
        <f t="shared" si="36"/>
        <v>129400</v>
      </c>
    </row>
    <row r="147" spans="1:7" hidden="1" x14ac:dyDescent="0.25">
      <c r="A147" s="158"/>
      <c r="B147" s="19" t="s">
        <v>214</v>
      </c>
      <c r="C147" s="20">
        <f t="shared" ref="C147" si="37">C1185</f>
        <v>0</v>
      </c>
      <c r="D147" s="20">
        <f t="shared" ref="D147:E147" si="38">D1185</f>
        <v>2654.46</v>
      </c>
      <c r="E147" s="251">
        <f t="shared" si="38"/>
        <v>2700</v>
      </c>
      <c r="F147" s="251">
        <f t="shared" ref="F147:G147" si="39">F1185</f>
        <v>2700</v>
      </c>
      <c r="G147" s="251">
        <f t="shared" si="39"/>
        <v>2700</v>
      </c>
    </row>
    <row r="148" spans="1:7" x14ac:dyDescent="0.25">
      <c r="A148" s="24">
        <v>37</v>
      </c>
      <c r="B148" s="25" t="s">
        <v>29</v>
      </c>
      <c r="C148" s="22">
        <f>C149</f>
        <v>288308.15999999997</v>
      </c>
      <c r="D148" s="22">
        <f>D149</f>
        <v>315361.56</v>
      </c>
      <c r="E148" s="251">
        <f>E149</f>
        <v>356400</v>
      </c>
      <c r="F148" s="251">
        <f t="shared" ref="F148:G148" si="40">F149</f>
        <v>358100</v>
      </c>
      <c r="G148" s="251">
        <f t="shared" si="40"/>
        <v>357100</v>
      </c>
    </row>
    <row r="149" spans="1:7" hidden="1" x14ac:dyDescent="0.25">
      <c r="A149" s="158">
        <v>372</v>
      </c>
      <c r="B149" s="170" t="s">
        <v>30</v>
      </c>
      <c r="C149" s="163">
        <f>C1058+C1106+C1113+C1120+C1127+C1134+C1142+C1149+C1156+C1163+C1170+C1177+C1184+C1188+C1202+C1209+C1216+C1225+C1229+C1300</f>
        <v>288308.15999999997</v>
      </c>
      <c r="D149" s="163">
        <f>D1058+D1106+D1113+D1120+D1127+D1134+D1142+D1149+D1156+D1163+D1170+D1177+D1184+D1188+D1202+D1209+D1216+D1225+D1229+D1300</f>
        <v>315361.56</v>
      </c>
      <c r="E149" s="252">
        <f>E1058+E1106+E1113+E1120+E1127+E1134+E1142+E1149+E1156+E1163+E1170+E1177+E1184+E1188+E1202+E1209+E1216+E1225+E1229+E1300</f>
        <v>356400</v>
      </c>
      <c r="F149" s="252">
        <f t="shared" ref="F149:G149" si="41">F1058+F1106+F1113+F1120+F1127+F1134+F1142+F1149+F1156+F1163+F1170+F1177+F1184+F1188+F1202+F1209+F1216+F1225+F1229+F1300</f>
        <v>358100</v>
      </c>
      <c r="G149" s="252">
        <f t="shared" si="41"/>
        <v>357100</v>
      </c>
    </row>
    <row r="150" spans="1:7" s="5" customFormat="1" ht="76.150000000000006" hidden="1" customHeight="1" x14ac:dyDescent="0.25">
      <c r="A150" s="21" t="s">
        <v>269</v>
      </c>
      <c r="B150" s="12" t="s">
        <v>6</v>
      </c>
      <c r="C150" s="23" t="s">
        <v>303</v>
      </c>
      <c r="D150" s="13" t="s">
        <v>270</v>
      </c>
      <c r="E150" s="13" t="s">
        <v>302</v>
      </c>
      <c r="F150" s="13" t="s">
        <v>308</v>
      </c>
      <c r="G150" s="13" t="s">
        <v>309</v>
      </c>
    </row>
    <row r="151" spans="1:7" s="5" customFormat="1" hidden="1" x14ac:dyDescent="0.25">
      <c r="A151" s="6">
        <v>1</v>
      </c>
      <c r="B151" s="14">
        <v>2</v>
      </c>
      <c r="C151" s="14"/>
      <c r="D151" s="15">
        <v>3</v>
      </c>
      <c r="E151" s="169">
        <v>3</v>
      </c>
      <c r="F151" s="15">
        <v>3</v>
      </c>
      <c r="G151" s="15">
        <v>3</v>
      </c>
    </row>
    <row r="152" spans="1:7" hidden="1" x14ac:dyDescent="0.25">
      <c r="A152" s="18"/>
      <c r="B152" s="19" t="s">
        <v>52</v>
      </c>
      <c r="C152" s="20">
        <f>C351+C369+C391+C926+C941+C983+C997+C1004+C1012+C1019+C1027+C1034+C1042+C1050</f>
        <v>128866.57000000002</v>
      </c>
      <c r="D152" s="20">
        <f>D351+D369+D391+D926+D941+D983+D997+D1004+D1012+D1019+D1027+D1034+D1042+D1050</f>
        <v>243289.62999999998</v>
      </c>
      <c r="E152" s="354">
        <f>E351+E369+E391+E926+E941+E983+E997+E1004+E1012+E1019+E1027+E1034+E1042+E1050</f>
        <v>356716</v>
      </c>
      <c r="F152" s="354">
        <f>F351+F369+F391+F926+F941+F983+F997+F1004+F1012+F1019+F1027+F1034+F1042+F1050</f>
        <v>132716</v>
      </c>
      <c r="G152" s="354">
        <f>G351+G369+G391+G926+G941+G983+G997+G1004+G1012+G1019+G1027+G1034+G1042+G1050</f>
        <v>132716</v>
      </c>
    </row>
    <row r="153" spans="1:7" hidden="1" x14ac:dyDescent="0.25">
      <c r="A153" s="18"/>
      <c r="B153" s="19" t="s">
        <v>53</v>
      </c>
      <c r="C153" s="20">
        <f>C930+C945</f>
        <v>112733.89</v>
      </c>
      <c r="D153" s="20">
        <f>D930+D945</f>
        <v>98878.5</v>
      </c>
      <c r="E153" s="354">
        <f>E930+E945</f>
        <v>99000</v>
      </c>
      <c r="F153" s="354">
        <f t="shared" ref="F153:G153" si="42">F930+F945</f>
        <v>0</v>
      </c>
      <c r="G153" s="354">
        <f t="shared" si="42"/>
        <v>0</v>
      </c>
    </row>
    <row r="154" spans="1:7" hidden="1" x14ac:dyDescent="0.25">
      <c r="A154" s="18"/>
      <c r="B154" s="19" t="s">
        <v>51</v>
      </c>
      <c r="C154" s="20">
        <f>C934+C1273</f>
        <v>45851.58</v>
      </c>
      <c r="D154" s="20">
        <f>D934+D1273</f>
        <v>69416.84</v>
      </c>
      <c r="E154" s="354">
        <f>E934+E1273+E1305</f>
        <v>80000</v>
      </c>
      <c r="F154" s="354">
        <f t="shared" ref="F154:G154" si="43">F934+F1273+F1305</f>
        <v>40000</v>
      </c>
      <c r="G154" s="354">
        <f t="shared" si="43"/>
        <v>0</v>
      </c>
    </row>
    <row r="155" spans="1:7" s="161" customFormat="1" x14ac:dyDescent="0.25">
      <c r="A155" s="18">
        <v>38</v>
      </c>
      <c r="B155" s="19" t="s">
        <v>262</v>
      </c>
      <c r="C155" s="20">
        <f>C156+C157+C158+C159</f>
        <v>291733.95</v>
      </c>
      <c r="D155" s="20">
        <f>D156+D157+D158+D159</f>
        <v>411584.97</v>
      </c>
      <c r="E155" s="22">
        <f>E156+E157+E158+E159</f>
        <v>535716</v>
      </c>
      <c r="F155" s="22">
        <f t="shared" ref="F155:G155" si="44">F156+F157+F158+F159</f>
        <v>172716</v>
      </c>
      <c r="G155" s="22">
        <f t="shared" si="44"/>
        <v>132716</v>
      </c>
    </row>
    <row r="156" spans="1:7" s="161" customFormat="1" hidden="1" x14ac:dyDescent="0.25">
      <c r="A156" s="158">
        <v>381</v>
      </c>
      <c r="B156" s="170" t="s">
        <v>32</v>
      </c>
      <c r="C156" s="163">
        <f>C370+C392+C984+C998+C1005+C1013+C1028+C1035+C1051+C1270</f>
        <v>97961.930000000022</v>
      </c>
      <c r="D156" s="163">
        <f>D370+D392+D984+D998+D1005+D1013+D1028+D1035+D1051+D1270</f>
        <v>131253.49</v>
      </c>
      <c r="E156" s="252">
        <f>E370+E392+E984+E998+E1005+E1013+E1028+E1035+E1051+E1270+E988</f>
        <v>101716</v>
      </c>
      <c r="F156" s="252">
        <f>F370+F392+F984+F998+F1005+F1013+F1028+F1035+F1051+F1270+F988</f>
        <v>102716</v>
      </c>
      <c r="G156" s="252">
        <f>G370+G392+G984+G998+G1005+G1013+G1028+G1035+G1051+G1270+G988</f>
        <v>102716</v>
      </c>
    </row>
    <row r="157" spans="1:7" s="161" customFormat="1" hidden="1" x14ac:dyDescent="0.25">
      <c r="A157" s="158">
        <v>383</v>
      </c>
      <c r="B157" s="170" t="s">
        <v>253</v>
      </c>
      <c r="C157" s="163">
        <f t="shared" ref="C157" si="45">C359+C353</f>
        <v>5609.14</v>
      </c>
      <c r="D157" s="163">
        <f t="shared" ref="D157:E157" si="46">D359+D353</f>
        <v>0</v>
      </c>
      <c r="E157" s="252">
        <f t="shared" si="46"/>
        <v>0</v>
      </c>
      <c r="F157" s="252">
        <f t="shared" ref="F157:G157" si="47">F359+F353</f>
        <v>0</v>
      </c>
      <c r="G157" s="252">
        <f t="shared" si="47"/>
        <v>0</v>
      </c>
    </row>
    <row r="158" spans="1:7" s="161" customFormat="1" hidden="1" x14ac:dyDescent="0.25">
      <c r="A158" s="158">
        <v>382</v>
      </c>
      <c r="B158" s="170" t="s">
        <v>46</v>
      </c>
      <c r="C158" s="163">
        <f>C1020+C1043</f>
        <v>29577.41</v>
      </c>
      <c r="D158" s="163">
        <f>D1020+D1043</f>
        <v>141636.14000000001</v>
      </c>
      <c r="E158" s="252">
        <f>E1020+E1043</f>
        <v>255000</v>
      </c>
      <c r="F158" s="252">
        <f t="shared" ref="F158:G158" si="48">F1020+F1043</f>
        <v>30000</v>
      </c>
      <c r="G158" s="252">
        <f t="shared" si="48"/>
        <v>30000</v>
      </c>
    </row>
    <row r="159" spans="1:7" s="161" customFormat="1" hidden="1" x14ac:dyDescent="0.25">
      <c r="A159" s="158">
        <v>386</v>
      </c>
      <c r="B159" s="170" t="s">
        <v>45</v>
      </c>
      <c r="C159" s="163">
        <f>C927+C931+C935+C942+C946</f>
        <v>158585.47</v>
      </c>
      <c r="D159" s="163">
        <f>D927+D931+D935+D942+D946</f>
        <v>138695.34</v>
      </c>
      <c r="E159" s="355">
        <f>E927+E931+E935+E942+E946+E1274+E1308</f>
        <v>179000</v>
      </c>
      <c r="F159" s="355">
        <f t="shared" ref="F159:G159" si="49">F927+F931+F935+F942+F946+F1274+F1308</f>
        <v>40000</v>
      </c>
      <c r="G159" s="355">
        <f t="shared" si="49"/>
        <v>0</v>
      </c>
    </row>
    <row r="160" spans="1:7" s="161" customFormat="1" x14ac:dyDescent="0.25">
      <c r="A160" s="158"/>
      <c r="B160" s="170"/>
      <c r="C160" s="163"/>
      <c r="D160" s="163"/>
      <c r="E160" s="160"/>
      <c r="F160" s="160"/>
      <c r="G160" s="160"/>
    </row>
    <row r="161" spans="1:85" s="3" customFormat="1" x14ac:dyDescent="0.25">
      <c r="A161" s="319">
        <v>4</v>
      </c>
      <c r="B161" s="19" t="s">
        <v>3</v>
      </c>
      <c r="C161" s="20">
        <f>C163+C171</f>
        <v>118298.09000000001</v>
      </c>
      <c r="D161" s="20">
        <f>D163+D171</f>
        <v>1842559.0599999998</v>
      </c>
      <c r="E161" s="22">
        <f>E163+E171</f>
        <v>2669800</v>
      </c>
      <c r="F161" s="22">
        <f t="shared" ref="F161:G161" si="50">F163+F171</f>
        <v>226600</v>
      </c>
      <c r="G161" s="22">
        <f t="shared" si="50"/>
        <v>96600</v>
      </c>
      <c r="H161" s="161"/>
      <c r="I161" s="161"/>
      <c r="J161" s="161"/>
      <c r="K161" s="161"/>
      <c r="L161" s="161"/>
      <c r="M161" s="161"/>
      <c r="N161" s="161"/>
      <c r="O161" s="161"/>
      <c r="P161" s="161"/>
      <c r="Q161" s="161"/>
      <c r="R161" s="161"/>
      <c r="S161" s="161"/>
      <c r="T161" s="161"/>
      <c r="U161" s="161"/>
      <c r="V161" s="161"/>
      <c r="W161" s="161"/>
      <c r="X161" s="161"/>
      <c r="Y161" s="161"/>
      <c r="Z161" s="161"/>
      <c r="AA161" s="161"/>
      <c r="AB161" s="161"/>
      <c r="AC161" s="161"/>
      <c r="AD161" s="161"/>
      <c r="AE161" s="161"/>
      <c r="AF161" s="161"/>
      <c r="AG161" s="161"/>
      <c r="AH161" s="161"/>
      <c r="AI161" s="161"/>
      <c r="AJ161" s="161"/>
      <c r="AK161" s="161"/>
      <c r="AL161" s="161"/>
      <c r="AM161" s="161"/>
      <c r="AN161" s="161"/>
      <c r="AO161" s="161"/>
      <c r="AP161" s="161"/>
      <c r="AQ161" s="161"/>
      <c r="AR161" s="161"/>
      <c r="AS161" s="161"/>
      <c r="AT161" s="161"/>
      <c r="AU161" s="161"/>
      <c r="AV161" s="161"/>
      <c r="AW161" s="161"/>
      <c r="AX161" s="161"/>
      <c r="AY161" s="161"/>
      <c r="AZ161" s="161"/>
      <c r="BA161" s="161"/>
      <c r="BB161" s="161"/>
      <c r="BC161" s="161"/>
      <c r="BD161" s="161"/>
      <c r="BE161" s="161"/>
      <c r="BF161" s="161"/>
      <c r="BG161" s="161"/>
      <c r="BH161" s="161"/>
      <c r="BI161" s="161"/>
      <c r="BJ161" s="161"/>
      <c r="BK161" s="161"/>
      <c r="BL161" s="161"/>
      <c r="BM161" s="161"/>
      <c r="BN161" s="161"/>
      <c r="BO161" s="161"/>
      <c r="BP161" s="161"/>
      <c r="BQ161" s="161"/>
      <c r="BR161" s="161"/>
      <c r="BS161" s="161"/>
      <c r="BT161" s="161"/>
      <c r="BU161" s="161"/>
      <c r="BV161" s="161"/>
      <c r="BW161" s="161"/>
      <c r="BX161" s="161"/>
      <c r="BY161" s="161"/>
      <c r="BZ161" s="161"/>
      <c r="CA161" s="161"/>
      <c r="CB161" s="161"/>
      <c r="CC161" s="161"/>
      <c r="CD161" s="161"/>
      <c r="CE161" s="161"/>
      <c r="CF161" s="161"/>
      <c r="CG161" s="161"/>
    </row>
    <row r="162" spans="1:85" s="161" customFormat="1" hidden="1" x14ac:dyDescent="0.25">
      <c r="A162" s="6"/>
      <c r="B162" s="19" t="s">
        <v>52</v>
      </c>
      <c r="C162" s="20">
        <f t="shared" ref="C162:G163" si="51">C163</f>
        <v>2653.46</v>
      </c>
      <c r="D162" s="20">
        <f t="shared" si="51"/>
        <v>2654.46</v>
      </c>
      <c r="E162" s="251">
        <f t="shared" si="51"/>
        <v>2700</v>
      </c>
      <c r="F162" s="22">
        <f t="shared" si="51"/>
        <v>2700</v>
      </c>
      <c r="G162" s="22">
        <f t="shared" si="51"/>
        <v>2700</v>
      </c>
    </row>
    <row r="163" spans="1:85" s="29" customFormat="1" x14ac:dyDescent="0.25">
      <c r="A163" s="27">
        <v>41</v>
      </c>
      <c r="B163" s="28" t="s">
        <v>55</v>
      </c>
      <c r="C163" s="22">
        <f t="shared" si="51"/>
        <v>2653.46</v>
      </c>
      <c r="D163" s="22">
        <f t="shared" si="51"/>
        <v>2654.46</v>
      </c>
      <c r="E163" s="22">
        <f t="shared" si="51"/>
        <v>2700</v>
      </c>
      <c r="F163" s="22">
        <f t="shared" si="51"/>
        <v>2700</v>
      </c>
      <c r="G163" s="22">
        <f t="shared" si="51"/>
        <v>2700</v>
      </c>
      <c r="H163" s="166"/>
      <c r="I163" s="166"/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66"/>
      <c r="U163" s="166"/>
      <c r="V163" s="166"/>
      <c r="W163" s="166"/>
      <c r="X163" s="166"/>
      <c r="Y163" s="166"/>
      <c r="Z163" s="166"/>
      <c r="AA163" s="166"/>
      <c r="AB163" s="166"/>
      <c r="AC163" s="166"/>
      <c r="AD163" s="166"/>
      <c r="AE163" s="166"/>
      <c r="AF163" s="166"/>
      <c r="AG163" s="166"/>
      <c r="AH163" s="166"/>
      <c r="AI163" s="166"/>
      <c r="AJ163" s="166"/>
      <c r="AK163" s="166"/>
      <c r="AL163" s="166"/>
      <c r="AM163" s="166"/>
      <c r="AN163" s="166"/>
      <c r="AO163" s="166"/>
      <c r="AP163" s="166"/>
      <c r="AQ163" s="166"/>
      <c r="AR163" s="166"/>
      <c r="AS163" s="166"/>
      <c r="AT163" s="166"/>
      <c r="AU163" s="166"/>
      <c r="AV163" s="166"/>
      <c r="AW163" s="166"/>
      <c r="AX163" s="166"/>
      <c r="AY163" s="166"/>
      <c r="AZ163" s="166"/>
      <c r="BA163" s="166"/>
      <c r="BB163" s="166"/>
      <c r="BC163" s="166"/>
      <c r="BD163" s="166"/>
      <c r="BE163" s="166"/>
      <c r="BF163" s="166"/>
      <c r="BG163" s="166"/>
      <c r="BH163" s="166"/>
      <c r="BI163" s="166"/>
      <c r="BJ163" s="166"/>
      <c r="BK163" s="166"/>
      <c r="BL163" s="166"/>
      <c r="BM163" s="166"/>
      <c r="BN163" s="166"/>
      <c r="BO163" s="166"/>
      <c r="BP163" s="166"/>
      <c r="BQ163" s="166"/>
      <c r="BR163" s="166"/>
      <c r="BS163" s="166"/>
      <c r="BT163" s="166"/>
      <c r="BU163" s="166"/>
      <c r="BV163" s="166"/>
      <c r="BW163" s="166"/>
      <c r="BX163" s="166"/>
      <c r="BY163" s="166"/>
      <c r="BZ163" s="166"/>
      <c r="CA163" s="166"/>
      <c r="CB163" s="166"/>
      <c r="CC163" s="166"/>
      <c r="CD163" s="166"/>
      <c r="CE163" s="166"/>
      <c r="CF163" s="166"/>
      <c r="CG163" s="166"/>
    </row>
    <row r="164" spans="1:85" s="166" customFormat="1" hidden="1" x14ac:dyDescent="0.25">
      <c r="A164" s="173">
        <v>411</v>
      </c>
      <c r="B164" s="174" t="s">
        <v>56</v>
      </c>
      <c r="C164" s="1">
        <f t="shared" ref="C164:D164" si="52">C485</f>
        <v>2653.46</v>
      </c>
      <c r="D164" s="1">
        <f t="shared" si="52"/>
        <v>2654.46</v>
      </c>
      <c r="E164" s="1">
        <f>E484</f>
        <v>2700</v>
      </c>
      <c r="F164" s="1">
        <f t="shared" ref="F164:G164" si="53">F484</f>
        <v>2700</v>
      </c>
      <c r="G164" s="1">
        <f t="shared" si="53"/>
        <v>2700</v>
      </c>
    </row>
    <row r="165" spans="1:85" hidden="1" x14ac:dyDescent="0.25">
      <c r="A165" s="6"/>
      <c r="B165" s="19" t="s">
        <v>52</v>
      </c>
      <c r="C165" s="26">
        <f>C486+C523+C546+C557+C568+C579+C590+C597+C619+C642+C659+C670+C681+C692+C707+C725+C736+C751+C762+C964+C975+C1243</f>
        <v>421048.44000000006</v>
      </c>
      <c r="D165" s="26">
        <f>D486+D523+D546+D557+D568+D579+D590+D597+D619+D642+D659+D670+D681+D692+D707+D725+D736+D751+D762+D964+D975+D1243</f>
        <v>329587.81000000006</v>
      </c>
      <c r="E165" s="354">
        <f>E486+E523+E546+E557+E568+E579+E590+E597+E619+E642+E659+E670+E681+E692+E707+E725+E736+E751+E762+E964+E975+E1243+E608+E630+E714+E781+E792+E803+E814+E952</f>
        <v>460200</v>
      </c>
      <c r="F165" s="354">
        <f>F486+F523+F546+F557+F568+F579+F590+F597+F619+F642+F659+F670+F681+F692+F707+F725+F736+F751+F762+F964+F975+F1243+F608+F630+F714+F781+F792+F803+F814+F952</f>
        <v>147900</v>
      </c>
      <c r="G165" s="354">
        <f>G486+G523+G546+G557+G568+G579+G590+G597+G619+G642+G659+G670+G681+G692+G707+G725+G736+G751+G762+G964+G975+G1243+G608+G630+G714+G781+G792+G803+G814+G952</f>
        <v>77900</v>
      </c>
    </row>
    <row r="166" spans="1:85" hidden="1" x14ac:dyDescent="0.25">
      <c r="A166" s="6"/>
      <c r="B166" s="19" t="s">
        <v>53</v>
      </c>
      <c r="C166" s="22">
        <f>C773+C899+C912</f>
        <v>13811.79</v>
      </c>
      <c r="D166" s="26">
        <f>D773+D899+D912</f>
        <v>29778.02</v>
      </c>
      <c r="E166" s="354">
        <f>E773+E899+E912</f>
        <v>3000</v>
      </c>
      <c r="F166" s="354">
        <f t="shared" ref="F166:G166" si="54">F773+F899+F912</f>
        <v>3000</v>
      </c>
      <c r="G166" s="354">
        <f t="shared" si="54"/>
        <v>3000</v>
      </c>
    </row>
    <row r="167" spans="1:85" s="31" customFormat="1" hidden="1" x14ac:dyDescent="0.25">
      <c r="A167" s="157"/>
      <c r="B167" s="30" t="s">
        <v>51</v>
      </c>
      <c r="C167" s="22">
        <f>C527+C534+C550+C561+C572+C583+C590+C601+C623+C647+C663+C685+C696+C729+C740+C755+C766+C781+C792+C904+C917+C968+C1247</f>
        <v>152805.09999999998</v>
      </c>
      <c r="D167" s="22">
        <f>D527+D534+D550+D561+D572+D583+D590+D601+D623+D647+D663+D685+D696+D729+D740+D755+D766+D785+D796+D904+D917+D968+D1247</f>
        <v>1195184.73</v>
      </c>
      <c r="E167" s="251">
        <f>E527+E534+E550+E561+E572+E583+E601+E623+E647+E663+E685+E696+E729+E740+E755+E766+E785+E796+E904+E917+E968+E1247+E612+E634+E674+E718+E807+E818+E956</f>
        <v>2188900</v>
      </c>
      <c r="F167" s="251">
        <f>F527+F534+F550+F561+F572+F583+F601+F623+F647+F663+F685+F696+F729+F740+F755+F766+F785+F796+F904+F917+F968+F1247+F612+F634+F674+F718+F807+F818+F956</f>
        <v>73000</v>
      </c>
      <c r="G167" s="251">
        <f>G527+G534+G550+G561+G572+G583+G601+G623+G647+G663+G685+G696+G729+G740+G755+G766+G785+G796+G904+G917+G968+G1247+G612+G634+G674+G718+G807+G818+G956</f>
        <v>13000</v>
      </c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</row>
    <row r="168" spans="1:85" s="3" customFormat="1" hidden="1" x14ac:dyDescent="0.25">
      <c r="A168" s="157"/>
      <c r="B168" s="16" t="s">
        <v>213</v>
      </c>
      <c r="C168" s="20">
        <f t="shared" ref="C168" si="55">C698</f>
        <v>0</v>
      </c>
      <c r="D168" s="20">
        <f t="shared" ref="D168" si="56">D698</f>
        <v>0</v>
      </c>
      <c r="E168" s="251">
        <f t="shared" ref="E168:G168" si="57">E698</f>
        <v>0</v>
      </c>
      <c r="F168" s="251">
        <f t="shared" si="57"/>
        <v>0</v>
      </c>
      <c r="G168" s="251">
        <f t="shared" si="57"/>
        <v>0</v>
      </c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</row>
    <row r="169" spans="1:85" s="3" customFormat="1" hidden="1" x14ac:dyDescent="0.25">
      <c r="A169" s="157"/>
      <c r="B169" s="16" t="s">
        <v>287</v>
      </c>
      <c r="C169" s="20">
        <f t="shared" ref="C169" si="58">C742</f>
        <v>0</v>
      </c>
      <c r="D169" s="20">
        <f>D742+D650</f>
        <v>19908.419999999998</v>
      </c>
      <c r="E169" s="251">
        <f>E742+E650</f>
        <v>15000</v>
      </c>
      <c r="F169" s="251">
        <f t="shared" ref="F169:G169" si="59">F742+F650</f>
        <v>0</v>
      </c>
      <c r="G169" s="251">
        <f t="shared" si="59"/>
        <v>0</v>
      </c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</row>
    <row r="170" spans="1:85" s="3" customFormat="1" hidden="1" x14ac:dyDescent="0.25">
      <c r="A170" s="157"/>
      <c r="B170" s="16" t="s">
        <v>214</v>
      </c>
      <c r="C170" s="20">
        <f>C537</f>
        <v>0</v>
      </c>
      <c r="D170" s="20">
        <f>D537</f>
        <v>265445.62</v>
      </c>
      <c r="E170" s="251">
        <f>E537</f>
        <v>0</v>
      </c>
      <c r="F170" s="251">
        <f t="shared" ref="F170:G170" si="60">F537</f>
        <v>0</v>
      </c>
      <c r="G170" s="251">
        <f t="shared" si="60"/>
        <v>0</v>
      </c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</row>
    <row r="171" spans="1:85" s="31" customFormat="1" x14ac:dyDescent="0.25">
      <c r="A171" s="24">
        <v>42</v>
      </c>
      <c r="B171" s="25" t="s">
        <v>37</v>
      </c>
      <c r="C171" s="22">
        <f t="shared" ref="C171" si="61">C172+C173+C174</f>
        <v>115644.63</v>
      </c>
      <c r="D171" s="22">
        <f t="shared" ref="D171" si="62">D172+D173+D174</f>
        <v>1839904.5999999999</v>
      </c>
      <c r="E171" s="251">
        <f>E172+E173+E174</f>
        <v>2667100</v>
      </c>
      <c r="F171" s="251">
        <f t="shared" ref="F171:G171" si="63">F172+F173+F174</f>
        <v>223900</v>
      </c>
      <c r="G171" s="251">
        <f t="shared" si="63"/>
        <v>93900</v>
      </c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</row>
    <row r="172" spans="1:85" s="31" customFormat="1" hidden="1" x14ac:dyDescent="0.25">
      <c r="A172" s="175">
        <v>421</v>
      </c>
      <c r="B172" s="176" t="s">
        <v>33</v>
      </c>
      <c r="C172" s="1">
        <f>C487+C535+C540+C547+C551+C558+C562+C569+C573+C598+C602+C620+C643+C737+C741+C745+C752+C756+C775+C782+C965+C793</f>
        <v>72483.710000000006</v>
      </c>
      <c r="D172" s="1">
        <f>D487+D535+D540+D547+D551+D558+D562+D569+D573+D598+D602+D620+D643+D737+D741+D745+D752+D756+D775+D782+D965+D793+D580+D584+D591+D609+D613+D624+D631+D635+D648+D653+D660+D664+D671+D675+D682+D686+D693+D697+D701+D715+D719+D726+D730+D763+D767+D786+D797+D969+D1244+D1248+D804+D808+D815+D819</f>
        <v>1769040.8099999998</v>
      </c>
      <c r="E172" s="252">
        <f>E487+E535+E540+E547+E551+E558+E562+E569+E573+E598+E602+E620+E643+E737+E741+E745+E752+E756+E775+E782+E965+E793+E580+E584+E591+E609+E613+E624+E631+E635+E648+E653+E660+E664+E671+E675+E682+E686+E693+E697+E701+E715+E719+E726+E730+E763+E767+E786+E797+E969+E1244+E1248+E804+E808+E815+E819</f>
        <v>2577100</v>
      </c>
      <c r="F172" s="252">
        <f>F487+F535+F540+F547+F551+F558+F562+F569+F573+F598+F602+F620+F643+F737+F741+F745+F752+F756+F775+F782+F965+F793+F580+F584+F591+F609+F613+F624+F631+F635+F648+F653+F660+F664+F671+F675+F682+F686+F693+F697+F701+F715+F719+F726+F730+F763+F767+F786+F797+F969+F1244+F1248+F804+F808+F815+F819</f>
        <v>188400</v>
      </c>
      <c r="G172" s="252">
        <f>G487+G535+G540+G547+G551+G558+G562+G569+G573+G598+G602+G620+G643+G737+G741+G745+G752+G756+G775+G782+G965+G793+G580+G584+G591+G609+G613+G624+G631+G635+G648+G653+G660+G664+G671+G675+G682+G686+G693+G697+G701+G715+G719+G726+G730+G763+G767+G786+G797+G969+G1244+G1248+G804+G808+G815+G819</f>
        <v>58400</v>
      </c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</row>
    <row r="173" spans="1:85" s="31" customFormat="1" hidden="1" x14ac:dyDescent="0.25">
      <c r="A173" s="175">
        <v>422</v>
      </c>
      <c r="B173" s="176" t="s">
        <v>3</v>
      </c>
      <c r="C173" s="1">
        <f>C488+C900+C905+C913+C918</f>
        <v>28495.050000000003</v>
      </c>
      <c r="D173" s="1">
        <f>D488+D900+D905+D913+D918</f>
        <v>42790.59</v>
      </c>
      <c r="E173" s="252">
        <f>E488+E900+E905+E913+E918</f>
        <v>18000</v>
      </c>
      <c r="F173" s="252">
        <f>F488+F900+F905+F913+F918</f>
        <v>18000</v>
      </c>
      <c r="G173" s="252">
        <f>G488+G900+G905+G913+G918</f>
        <v>18000</v>
      </c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</row>
    <row r="174" spans="1:85" s="31" customFormat="1" hidden="1" x14ac:dyDescent="0.25">
      <c r="A174" s="175">
        <v>426</v>
      </c>
      <c r="B174" s="176" t="s">
        <v>47</v>
      </c>
      <c r="C174" s="1">
        <f>C492+C524+C528+C708+C976</f>
        <v>14665.869999999999</v>
      </c>
      <c r="D174" s="1">
        <f>D492+D524+D528+D708+D976</f>
        <v>28073.200000000001</v>
      </c>
      <c r="E174" s="252">
        <f>E492+E524+E528+E708+E976+E953+E957</f>
        <v>72000</v>
      </c>
      <c r="F174" s="252">
        <f>F492+F524+F528+F708+F976+F953+F957</f>
        <v>17500</v>
      </c>
      <c r="G174" s="252">
        <f>G492+G524+G528+G708+G976+G953+G957</f>
        <v>17500</v>
      </c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</row>
    <row r="175" spans="1:85" s="31" customFormat="1" x14ac:dyDescent="0.25">
      <c r="A175"/>
      <c r="B175"/>
      <c r="C175"/>
      <c r="D175" s="165"/>
      <c r="E175" s="165"/>
      <c r="F175" s="165"/>
      <c r="G175" s="16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</row>
    <row r="176" spans="1:85" s="376" customFormat="1" ht="17.25" customHeight="1" x14ac:dyDescent="0.25">
      <c r="A176" s="418" t="s">
        <v>534</v>
      </c>
      <c r="B176" s="418"/>
      <c r="C176" s="418"/>
      <c r="D176" s="418"/>
      <c r="E176" s="418"/>
      <c r="F176" s="418"/>
      <c r="G176" s="418"/>
    </row>
    <row r="177" spans="1:7" s="376" customFormat="1" hidden="1" x14ac:dyDescent="0.25">
      <c r="A177" s="377" t="s">
        <v>16</v>
      </c>
      <c r="B177" s="378" t="s">
        <v>41</v>
      </c>
      <c r="C177" s="378"/>
      <c r="D177" s="379"/>
      <c r="E177" s="379"/>
      <c r="F177" s="379"/>
      <c r="G177" s="379"/>
    </row>
    <row r="178" spans="1:7" s="376" customFormat="1" hidden="1" x14ac:dyDescent="0.25">
      <c r="A178" s="377"/>
      <c r="B178" s="380" t="s">
        <v>57</v>
      </c>
      <c r="C178" s="380"/>
      <c r="D178" s="379"/>
      <c r="E178" s="379"/>
      <c r="F178" s="379"/>
      <c r="G178" s="379"/>
    </row>
    <row r="179" spans="1:7" s="376" customFormat="1" hidden="1" x14ac:dyDescent="0.25">
      <c r="D179" s="375"/>
      <c r="E179" s="375"/>
      <c r="F179" s="375"/>
      <c r="G179" s="375"/>
    </row>
    <row r="180" spans="1:7" s="384" customFormat="1" ht="68.45" hidden="1" customHeight="1" x14ac:dyDescent="0.25">
      <c r="A180" s="381" t="s">
        <v>269</v>
      </c>
      <c r="B180" s="382" t="s">
        <v>6</v>
      </c>
      <c r="C180" s="383" t="s">
        <v>438</v>
      </c>
      <c r="D180" s="383" t="s">
        <v>440</v>
      </c>
      <c r="E180" s="383" t="s">
        <v>441</v>
      </c>
      <c r="F180" s="383" t="s">
        <v>442</v>
      </c>
      <c r="G180" s="383" t="s">
        <v>443</v>
      </c>
    </row>
    <row r="181" spans="1:7" s="388" customFormat="1" hidden="1" x14ac:dyDescent="0.25">
      <c r="A181" s="385">
        <v>8</v>
      </c>
      <c r="B181" s="386" t="s">
        <v>4</v>
      </c>
      <c r="C181" s="387">
        <f>C184+C182</f>
        <v>663.61</v>
      </c>
      <c r="D181" s="387">
        <f>D184+D182</f>
        <v>268100.08</v>
      </c>
      <c r="E181" s="387">
        <f>E184+E182</f>
        <v>502700</v>
      </c>
      <c r="F181" s="387">
        <f>F184+F182</f>
        <v>2700</v>
      </c>
      <c r="G181" s="387">
        <f>G184+G182</f>
        <v>2700</v>
      </c>
    </row>
    <row r="182" spans="1:7" s="388" customFormat="1" hidden="1" x14ac:dyDescent="0.25">
      <c r="A182" s="385">
        <v>81</v>
      </c>
      <c r="B182" s="386" t="s">
        <v>43</v>
      </c>
      <c r="C182" s="387">
        <f>C183</f>
        <v>663.61</v>
      </c>
      <c r="D182" s="387">
        <f>D183</f>
        <v>2654.46</v>
      </c>
      <c r="E182" s="387">
        <f>E183</f>
        <v>2700</v>
      </c>
      <c r="F182" s="387">
        <f>F183</f>
        <v>2700</v>
      </c>
      <c r="G182" s="387">
        <f>G183</f>
        <v>2700</v>
      </c>
    </row>
    <row r="183" spans="1:7" s="376" customFormat="1" hidden="1" x14ac:dyDescent="0.25">
      <c r="A183" s="389">
        <v>812</v>
      </c>
      <c r="B183" s="390" t="s">
        <v>44</v>
      </c>
      <c r="C183" s="391">
        <v>663.61</v>
      </c>
      <c r="D183" s="391">
        <v>2654.46</v>
      </c>
      <c r="E183" s="391">
        <v>2700</v>
      </c>
      <c r="F183" s="391">
        <v>2700</v>
      </c>
      <c r="G183" s="391">
        <v>2700</v>
      </c>
    </row>
    <row r="184" spans="1:7" s="388" customFormat="1" hidden="1" x14ac:dyDescent="0.25">
      <c r="A184" s="385">
        <v>84</v>
      </c>
      <c r="B184" s="386" t="s">
        <v>242</v>
      </c>
      <c r="C184" s="387">
        <f>C185+C186</f>
        <v>0</v>
      </c>
      <c r="D184" s="387">
        <f>D185+D186</f>
        <v>265445.62</v>
      </c>
      <c r="E184" s="387">
        <f>E185+E186</f>
        <v>500000</v>
      </c>
      <c r="F184" s="387">
        <f>F185+F186</f>
        <v>0</v>
      </c>
      <c r="G184" s="387">
        <f>G185+G186</f>
        <v>0</v>
      </c>
    </row>
    <row r="185" spans="1:7" s="376" customFormat="1" hidden="1" x14ac:dyDescent="0.25">
      <c r="A185" s="389">
        <v>844</v>
      </c>
      <c r="B185" s="376" t="s">
        <v>244</v>
      </c>
      <c r="C185" s="391">
        <f>C538</f>
        <v>0</v>
      </c>
      <c r="D185" s="391">
        <f>D538</f>
        <v>265445.62</v>
      </c>
      <c r="E185" s="391">
        <v>500000</v>
      </c>
      <c r="F185" s="391">
        <f>F538</f>
        <v>0</v>
      </c>
      <c r="G185" s="391">
        <f>G538</f>
        <v>0</v>
      </c>
    </row>
    <row r="186" spans="1:7" s="376" customFormat="1" hidden="1" x14ac:dyDescent="0.25">
      <c r="A186" s="389">
        <v>847</v>
      </c>
      <c r="B186" s="390" t="s">
        <v>243</v>
      </c>
      <c r="C186" s="391">
        <v>0</v>
      </c>
      <c r="D186" s="391">
        <v>0</v>
      </c>
      <c r="E186" s="391">
        <v>0</v>
      </c>
      <c r="F186" s="391">
        <v>0</v>
      </c>
      <c r="G186" s="391">
        <v>0</v>
      </c>
    </row>
    <row r="187" spans="1:7" s="388" customFormat="1" hidden="1" x14ac:dyDescent="0.25">
      <c r="A187" s="385"/>
      <c r="B187" s="392" t="s">
        <v>52</v>
      </c>
      <c r="C187" s="387">
        <f t="shared" ref="C187:G189" si="64">C188</f>
        <v>0</v>
      </c>
      <c r="D187" s="387">
        <f t="shared" si="64"/>
        <v>11945.05</v>
      </c>
      <c r="E187" s="387">
        <f t="shared" si="64"/>
        <v>2000</v>
      </c>
      <c r="F187" s="387">
        <f t="shared" si="64"/>
        <v>5000</v>
      </c>
      <c r="G187" s="387">
        <f t="shared" si="64"/>
        <v>5000</v>
      </c>
    </row>
    <row r="188" spans="1:7" s="388" customFormat="1" hidden="1" x14ac:dyDescent="0.25">
      <c r="A188" s="385">
        <v>5</v>
      </c>
      <c r="B188" s="393" t="s">
        <v>58</v>
      </c>
      <c r="C188" s="387">
        <f t="shared" si="64"/>
        <v>0</v>
      </c>
      <c r="D188" s="387">
        <f t="shared" si="64"/>
        <v>11945.05</v>
      </c>
      <c r="E188" s="387">
        <f t="shared" si="64"/>
        <v>2000</v>
      </c>
      <c r="F188" s="387">
        <f t="shared" si="64"/>
        <v>5000</v>
      </c>
      <c r="G188" s="387">
        <f t="shared" si="64"/>
        <v>5000</v>
      </c>
    </row>
    <row r="189" spans="1:7" s="388" customFormat="1" hidden="1" x14ac:dyDescent="0.25">
      <c r="A189" s="385">
        <v>53</v>
      </c>
      <c r="B189" s="393" t="s">
        <v>59</v>
      </c>
      <c r="C189" s="387">
        <f t="shared" si="64"/>
        <v>0</v>
      </c>
      <c r="D189" s="387">
        <f t="shared" si="64"/>
        <v>11945.05</v>
      </c>
      <c r="E189" s="387">
        <f t="shared" si="64"/>
        <v>2000</v>
      </c>
      <c r="F189" s="387">
        <f t="shared" si="64"/>
        <v>5000</v>
      </c>
      <c r="G189" s="387">
        <f t="shared" si="64"/>
        <v>5000</v>
      </c>
    </row>
    <row r="190" spans="1:7" s="376" customFormat="1" hidden="1" x14ac:dyDescent="0.25">
      <c r="A190" s="389">
        <v>532</v>
      </c>
      <c r="B190" s="394" t="s">
        <v>60</v>
      </c>
      <c r="C190" s="391">
        <v>0</v>
      </c>
      <c r="D190" s="391">
        <f>D399</f>
        <v>11945.05</v>
      </c>
      <c r="E190" s="391">
        <f>E399</f>
        <v>2000</v>
      </c>
      <c r="F190" s="391">
        <f>F399</f>
        <v>5000</v>
      </c>
      <c r="G190" s="391">
        <f>G399</f>
        <v>5000</v>
      </c>
    </row>
    <row r="191" spans="1:7" x14ac:dyDescent="0.25">
      <c r="A191" s="161"/>
      <c r="B191" s="293"/>
      <c r="C191" s="164"/>
      <c r="D191" s="164"/>
      <c r="E191" s="165"/>
      <c r="F191" s="164"/>
      <c r="G191" s="164"/>
    </row>
    <row r="192" spans="1:7" ht="14.45" customHeight="1" x14ac:dyDescent="0.25">
      <c r="A192" s="161"/>
      <c r="B192" s="423" t="s">
        <v>399</v>
      </c>
      <c r="C192" s="423"/>
      <c r="D192" s="423"/>
      <c r="E192" s="423"/>
      <c r="F192" s="423"/>
      <c r="G192" s="423"/>
    </row>
    <row r="193" spans="1:7" ht="14.45" customHeight="1" x14ac:dyDescent="0.25">
      <c r="A193" s="161"/>
      <c r="B193" s="294"/>
      <c r="C193" s="294"/>
      <c r="D193" s="294"/>
      <c r="E193" s="294"/>
      <c r="F193" s="294"/>
      <c r="G193" s="294"/>
    </row>
    <row r="194" spans="1:7" ht="44.25" customHeight="1" x14ac:dyDescent="0.25">
      <c r="A194" s="267" t="s">
        <v>396</v>
      </c>
      <c r="B194" s="11" t="s">
        <v>397</v>
      </c>
      <c r="C194" s="23" t="s">
        <v>438</v>
      </c>
      <c r="D194" s="13" t="s">
        <v>440</v>
      </c>
      <c r="E194" s="13" t="s">
        <v>441</v>
      </c>
      <c r="F194" s="13" t="s">
        <v>442</v>
      </c>
      <c r="G194" s="13" t="s">
        <v>443</v>
      </c>
    </row>
    <row r="195" spans="1:7" s="3" customFormat="1" ht="14.45" customHeight="1" x14ac:dyDescent="0.25">
      <c r="A195" s="65"/>
      <c r="B195" s="296" t="s">
        <v>404</v>
      </c>
      <c r="C195" s="299">
        <f>C196+C198+C200+C202+C204+C206</f>
        <v>1318298.1400000001</v>
      </c>
      <c r="D195" s="299">
        <f t="shared" ref="D195" si="65">D196+D198+D200+D202+D204+D206</f>
        <v>3055602.7399999998</v>
      </c>
      <c r="E195" s="299">
        <f t="shared" ref="E195" si="66">E196+E198+E200+E202+E204+E206</f>
        <v>4059566</v>
      </c>
      <c r="F195" s="299">
        <f t="shared" ref="F195" si="67">F196+F198+F200+F202+F204+F206</f>
        <v>1257566</v>
      </c>
      <c r="G195" s="299">
        <f t="shared" ref="G195" si="68">G196+G198+G200+G202+G204+G206</f>
        <v>1068766</v>
      </c>
    </row>
    <row r="196" spans="1:7" s="3" customFormat="1" ht="14.45" customHeight="1" x14ac:dyDescent="0.25">
      <c r="A196" s="65" t="s">
        <v>314</v>
      </c>
      <c r="B196" s="296" t="s">
        <v>400</v>
      </c>
      <c r="C196" s="299">
        <f>C197</f>
        <v>794942.44</v>
      </c>
      <c r="D196" s="299">
        <f t="shared" ref="D196" si="69">D197</f>
        <v>720147.3899999999</v>
      </c>
      <c r="E196" s="299">
        <f t="shared" ref="E196" si="70">E197</f>
        <v>724940</v>
      </c>
      <c r="F196" s="299">
        <f t="shared" ref="F196" si="71">F197</f>
        <v>723440</v>
      </c>
      <c r="G196" s="299">
        <f t="shared" ref="G196" si="72">G197</f>
        <v>667750</v>
      </c>
    </row>
    <row r="197" spans="1:7" s="3" customFormat="1" ht="14.45" customHeight="1" x14ac:dyDescent="0.25">
      <c r="A197" s="65"/>
      <c r="B197" s="324" t="s">
        <v>446</v>
      </c>
      <c r="C197" s="297">
        <v>794942.44</v>
      </c>
      <c r="D197" s="297">
        <f>D58+D79+D92+D108</f>
        <v>720147.3899999999</v>
      </c>
      <c r="E197" s="297">
        <f>E58+E79+E92+E108</f>
        <v>724940</v>
      </c>
      <c r="F197" s="297">
        <f>F58+F79+F92+F108</f>
        <v>723440</v>
      </c>
      <c r="G197" s="297">
        <f>G58+G79+G92+G108</f>
        <v>667750</v>
      </c>
    </row>
    <row r="198" spans="1:7" s="3" customFormat="1" ht="14.45" customHeight="1" x14ac:dyDescent="0.25">
      <c r="A198" s="65" t="s">
        <v>324</v>
      </c>
      <c r="B198" s="296" t="s">
        <v>401</v>
      </c>
      <c r="C198" s="299">
        <f>C199</f>
        <v>265316.09000000003</v>
      </c>
      <c r="D198" s="299">
        <f>D199</f>
        <v>373318.38</v>
      </c>
      <c r="E198" s="299">
        <f>E199</f>
        <v>264400</v>
      </c>
      <c r="F198" s="299">
        <f t="shared" ref="F198:G198" si="73">F199</f>
        <v>184810</v>
      </c>
      <c r="G198" s="299">
        <f t="shared" si="73"/>
        <v>165400</v>
      </c>
    </row>
    <row r="199" spans="1:7" s="3" customFormat="1" ht="14.45" customHeight="1" x14ac:dyDescent="0.25">
      <c r="A199" s="65"/>
      <c r="B199" s="324" t="s">
        <v>447</v>
      </c>
      <c r="C199" s="297">
        <v>265316.09000000003</v>
      </c>
      <c r="D199" s="297">
        <f>D81+D94</f>
        <v>373318.38</v>
      </c>
      <c r="E199" s="297">
        <f>E81+E94</f>
        <v>264400</v>
      </c>
      <c r="F199" s="297">
        <f>F81+F94</f>
        <v>184810</v>
      </c>
      <c r="G199" s="297">
        <f>G81+G94</f>
        <v>165400</v>
      </c>
    </row>
    <row r="200" spans="1:7" s="3" customFormat="1" ht="14.45" customHeight="1" x14ac:dyDescent="0.25">
      <c r="A200" s="65" t="s">
        <v>327</v>
      </c>
      <c r="B200" s="296" t="s">
        <v>402</v>
      </c>
      <c r="C200" s="299">
        <f>C201</f>
        <v>257376</v>
      </c>
      <c r="D200" s="299">
        <f t="shared" ref="D200" si="74">D201</f>
        <v>1674128.4699999997</v>
      </c>
      <c r="E200" s="299">
        <f t="shared" ref="E200" si="75">E201</f>
        <v>2552526</v>
      </c>
      <c r="F200" s="299">
        <f t="shared" ref="F200" si="76">F201</f>
        <v>346616</v>
      </c>
      <c r="G200" s="299">
        <f t="shared" ref="G200" si="77">G201</f>
        <v>232916</v>
      </c>
    </row>
    <row r="201" spans="1:7" s="3" customFormat="1" ht="14.45" customHeight="1" x14ac:dyDescent="0.25">
      <c r="A201" s="65"/>
      <c r="B201" s="324" t="s">
        <v>448</v>
      </c>
      <c r="C201" s="297">
        <v>257376</v>
      </c>
      <c r="D201" s="297">
        <f>D66</f>
        <v>1674128.4699999997</v>
      </c>
      <c r="E201" s="297">
        <f>E66</f>
        <v>2552526</v>
      </c>
      <c r="F201" s="297">
        <f>F66</f>
        <v>346616</v>
      </c>
      <c r="G201" s="297">
        <f>G66</f>
        <v>232916</v>
      </c>
    </row>
    <row r="202" spans="1:7" s="3" customFormat="1" ht="14.45" customHeight="1" x14ac:dyDescent="0.25">
      <c r="A202" s="65" t="s">
        <v>333</v>
      </c>
      <c r="B202" s="296" t="s">
        <v>403</v>
      </c>
      <c r="C202" s="300">
        <f>C203</f>
        <v>0</v>
      </c>
      <c r="D202" s="300">
        <f t="shared" ref="D202" si="78">D203</f>
        <v>0</v>
      </c>
      <c r="E202" s="300">
        <f t="shared" ref="E202" si="79">E203</f>
        <v>0</v>
      </c>
      <c r="F202" s="300">
        <f t="shared" ref="F202" si="80">F203</f>
        <v>0</v>
      </c>
      <c r="G202" s="300">
        <f t="shared" ref="G202" si="81">G203</f>
        <v>0</v>
      </c>
    </row>
    <row r="203" spans="1:7" s="3" customFormat="1" ht="14.45" customHeight="1" x14ac:dyDescent="0.25">
      <c r="A203" s="65"/>
      <c r="B203" s="324" t="s">
        <v>449</v>
      </c>
      <c r="C203" s="298">
        <v>0</v>
      </c>
      <c r="D203" s="298">
        <v>0</v>
      </c>
      <c r="E203" s="298">
        <v>0</v>
      </c>
      <c r="F203" s="298">
        <v>0</v>
      </c>
      <c r="G203" s="298">
        <v>0</v>
      </c>
    </row>
    <row r="204" spans="1:7" s="3" customFormat="1" ht="14.45" customHeight="1" x14ac:dyDescent="0.25">
      <c r="A204" s="65" t="s">
        <v>344</v>
      </c>
      <c r="B204" s="296" t="s">
        <v>406</v>
      </c>
      <c r="C204" s="300">
        <f>C205</f>
        <v>0</v>
      </c>
      <c r="D204" s="299">
        <f t="shared" ref="D204" si="82">D205</f>
        <v>19908.419999999998</v>
      </c>
      <c r="E204" s="299">
        <f t="shared" ref="E204" si="83">E205</f>
        <v>15000</v>
      </c>
      <c r="F204" s="300">
        <f t="shared" ref="F204" si="84">F205</f>
        <v>0</v>
      </c>
      <c r="G204" s="300">
        <f t="shared" ref="G204" si="85">G205</f>
        <v>0</v>
      </c>
    </row>
    <row r="205" spans="1:7" s="3" customFormat="1" ht="14.45" customHeight="1" x14ac:dyDescent="0.25">
      <c r="A205" s="65"/>
      <c r="B205" s="324" t="s">
        <v>450</v>
      </c>
      <c r="C205" s="298">
        <v>0</v>
      </c>
      <c r="D205" s="297">
        <f>D110</f>
        <v>19908.419999999998</v>
      </c>
      <c r="E205" s="297">
        <f>E110</f>
        <v>15000</v>
      </c>
      <c r="F205" s="298">
        <f>F110</f>
        <v>0</v>
      </c>
      <c r="G205" s="298">
        <f>G110</f>
        <v>0</v>
      </c>
    </row>
    <row r="206" spans="1:7" s="3" customFormat="1" ht="14.45" customHeight="1" x14ac:dyDescent="0.25">
      <c r="A206" s="65" t="s">
        <v>348</v>
      </c>
      <c r="B206" s="296" t="s">
        <v>407</v>
      </c>
      <c r="C206" s="299">
        <f>C207</f>
        <v>663.61</v>
      </c>
      <c r="D206" s="299">
        <f>D207</f>
        <v>268100.08</v>
      </c>
      <c r="E206" s="299">
        <f>E207</f>
        <v>502700</v>
      </c>
      <c r="F206" s="299">
        <f t="shared" ref="F206:G206" si="86">F207</f>
        <v>2700</v>
      </c>
      <c r="G206" s="299">
        <f t="shared" si="86"/>
        <v>2700</v>
      </c>
    </row>
    <row r="207" spans="1:7" s="3" customFormat="1" ht="14.45" customHeight="1" x14ac:dyDescent="0.25">
      <c r="A207" s="65"/>
      <c r="B207" s="324" t="s">
        <v>451</v>
      </c>
      <c r="C207" s="297">
        <v>663.61</v>
      </c>
      <c r="D207" s="297">
        <f>D181</f>
        <v>268100.08</v>
      </c>
      <c r="E207" s="297">
        <f>E181</f>
        <v>502700</v>
      </c>
      <c r="F207" s="297">
        <f t="shared" ref="F207:G207" si="87">F181</f>
        <v>2700</v>
      </c>
      <c r="G207" s="297">
        <f t="shared" si="87"/>
        <v>2700</v>
      </c>
    </row>
    <row r="208" spans="1:7" s="3" customFormat="1" ht="14.45" customHeight="1" x14ac:dyDescent="0.25">
      <c r="A208" s="65"/>
      <c r="B208" s="296"/>
      <c r="C208" s="297"/>
      <c r="D208" s="303"/>
      <c r="E208" s="303"/>
      <c r="F208" s="303"/>
      <c r="G208" s="303"/>
    </row>
    <row r="209" spans="1:7" s="133" customFormat="1" ht="14.45" customHeight="1" x14ac:dyDescent="0.25">
      <c r="A209" s="371"/>
      <c r="B209" s="372" t="s">
        <v>405</v>
      </c>
      <c r="C209" s="373">
        <f>C210+C212+C214+C216+C218+C220</f>
        <v>1557790.99</v>
      </c>
      <c r="D209" s="373">
        <f t="shared" ref="D209:E209" si="88">D210+D212+D214+D216+D218+D220</f>
        <v>3055602.74</v>
      </c>
      <c r="E209" s="373">
        <f t="shared" si="88"/>
        <v>4059566</v>
      </c>
      <c r="F209" s="374">
        <f t="shared" ref="F209" si="89">F210+F212+F214+F216+F218+F220</f>
        <v>1257566</v>
      </c>
      <c r="G209" s="373">
        <f t="shared" ref="G209" si="90">G210+G212+G214+G216+G218+G220</f>
        <v>1068766</v>
      </c>
    </row>
    <row r="210" spans="1:7" s="3" customFormat="1" ht="14.45" customHeight="1" x14ac:dyDescent="0.25">
      <c r="A210" s="65" t="s">
        <v>314</v>
      </c>
      <c r="B210" s="296" t="s">
        <v>400</v>
      </c>
      <c r="C210" s="299">
        <f>C211</f>
        <v>1090861.47</v>
      </c>
      <c r="D210" s="300">
        <f t="shared" ref="D210" si="91">D211</f>
        <v>1139229.97</v>
      </c>
      <c r="E210" s="299">
        <f t="shared" ref="E210:G210" si="92">E211</f>
        <v>1329566</v>
      </c>
      <c r="F210" s="299">
        <f t="shared" si="92"/>
        <v>798766</v>
      </c>
      <c r="G210" s="299">
        <f t="shared" si="92"/>
        <v>731666</v>
      </c>
    </row>
    <row r="211" spans="1:7" ht="14.45" customHeight="1" x14ac:dyDescent="0.25">
      <c r="A211" s="295"/>
      <c r="B211" s="324" t="s">
        <v>446</v>
      </c>
      <c r="C211" s="297">
        <v>1090861.47</v>
      </c>
      <c r="D211" s="297">
        <f>D120+D126+D134+D137+D140+D144+D152+D162+D165+D187</f>
        <v>1139229.97</v>
      </c>
      <c r="E211" s="297">
        <f>E120+E126+E134+E137+E140+E144+E152+E162+E165+E187</f>
        <v>1329566</v>
      </c>
      <c r="F211" s="297">
        <f t="shared" ref="F211:G211" si="93">F120+F126+F134+F137+F140+F144+F152+F162+F165+F187</f>
        <v>798766</v>
      </c>
      <c r="G211" s="297">
        <f t="shared" si="93"/>
        <v>731666</v>
      </c>
    </row>
    <row r="212" spans="1:7" s="3" customFormat="1" ht="14.45" customHeight="1" x14ac:dyDescent="0.25">
      <c r="A212" s="65" t="s">
        <v>324</v>
      </c>
      <c r="B212" s="296" t="s">
        <v>401</v>
      </c>
      <c r="C212" s="299">
        <f>C213</f>
        <v>223461.58</v>
      </c>
      <c r="D212" s="300">
        <f t="shared" ref="D212" si="94">D213</f>
        <v>283743.33</v>
      </c>
      <c r="E212" s="299">
        <f t="shared" ref="E212:G212" si="95">E213</f>
        <v>232400</v>
      </c>
      <c r="F212" s="299">
        <f t="shared" si="95"/>
        <v>117800</v>
      </c>
      <c r="G212" s="299">
        <f t="shared" si="95"/>
        <v>117800</v>
      </c>
    </row>
    <row r="213" spans="1:7" ht="14.45" customHeight="1" x14ac:dyDescent="0.25">
      <c r="A213" s="65"/>
      <c r="B213" s="324" t="s">
        <v>447</v>
      </c>
      <c r="C213" s="297">
        <v>223461.58</v>
      </c>
      <c r="D213" s="297">
        <f>D127+D145+D153+D166</f>
        <v>283743.33</v>
      </c>
      <c r="E213" s="297">
        <f>E127+E145+E153+E166</f>
        <v>232400</v>
      </c>
      <c r="F213" s="297">
        <f t="shared" ref="F213:G213" si="96">F127+F145+F153+F166</f>
        <v>117800</v>
      </c>
      <c r="G213" s="297">
        <f t="shared" si="96"/>
        <v>117800</v>
      </c>
    </row>
    <row r="214" spans="1:7" s="3" customFormat="1" ht="14.45" customHeight="1" x14ac:dyDescent="0.25">
      <c r="A214" s="65" t="s">
        <v>327</v>
      </c>
      <c r="B214" s="296" t="s">
        <v>402</v>
      </c>
      <c r="C214" s="299">
        <f>C215</f>
        <v>243467.94</v>
      </c>
      <c r="D214" s="299">
        <f t="shared" ref="D214" si="97">D215</f>
        <v>1344620.94</v>
      </c>
      <c r="E214" s="299">
        <f t="shared" ref="E214:G214" si="98">E215</f>
        <v>2479900</v>
      </c>
      <c r="F214" s="299">
        <f t="shared" si="98"/>
        <v>338300</v>
      </c>
      <c r="G214" s="299">
        <f t="shared" si="98"/>
        <v>216600</v>
      </c>
    </row>
    <row r="215" spans="1:7" ht="14.45" customHeight="1" x14ac:dyDescent="0.25">
      <c r="A215" s="65"/>
      <c r="B215" s="324" t="s">
        <v>448</v>
      </c>
      <c r="C215" s="297">
        <v>243467.94</v>
      </c>
      <c r="D215" s="297">
        <f>D121+D128+D146+D154+D167</f>
        <v>1344620.94</v>
      </c>
      <c r="E215" s="297">
        <f>E121+E128+E146+E154+E167</f>
        <v>2479900</v>
      </c>
      <c r="F215" s="297">
        <f>F121+F128+F146+F154+F167+15000</f>
        <v>338300</v>
      </c>
      <c r="G215" s="297">
        <f t="shared" ref="G215" si="99">G121+G128+G146+G154+G167</f>
        <v>216600</v>
      </c>
    </row>
    <row r="216" spans="1:7" s="3" customFormat="1" ht="14.45" customHeight="1" x14ac:dyDescent="0.25">
      <c r="A216" s="65" t="s">
        <v>333</v>
      </c>
      <c r="B216" s="296" t="s">
        <v>403</v>
      </c>
      <c r="C216" s="300">
        <f>C217</f>
        <v>0</v>
      </c>
      <c r="D216" s="300">
        <f t="shared" ref="D216" si="100">D217</f>
        <v>0</v>
      </c>
      <c r="E216" s="300">
        <f t="shared" ref="E216:G216" si="101">E217</f>
        <v>0</v>
      </c>
      <c r="F216" s="300">
        <f t="shared" si="101"/>
        <v>0</v>
      </c>
      <c r="G216" s="300">
        <f t="shared" si="101"/>
        <v>0</v>
      </c>
    </row>
    <row r="217" spans="1:7" ht="14.45" customHeight="1" x14ac:dyDescent="0.25">
      <c r="A217" s="65"/>
      <c r="B217" s="324" t="s">
        <v>449</v>
      </c>
      <c r="C217" s="298">
        <v>0</v>
      </c>
      <c r="D217" s="298">
        <v>0</v>
      </c>
      <c r="E217" s="298">
        <v>0</v>
      </c>
      <c r="F217" s="298">
        <v>0</v>
      </c>
      <c r="G217" s="298">
        <v>0</v>
      </c>
    </row>
    <row r="218" spans="1:7" s="3" customFormat="1" ht="14.45" customHeight="1" x14ac:dyDescent="0.25">
      <c r="A218" s="65" t="s">
        <v>344</v>
      </c>
      <c r="B218" s="296" t="s">
        <v>406</v>
      </c>
      <c r="C218" s="300">
        <f>C219</f>
        <v>0</v>
      </c>
      <c r="D218" s="300">
        <f t="shared" ref="D218" si="102">D219</f>
        <v>19908.419999999998</v>
      </c>
      <c r="E218" s="299">
        <f t="shared" ref="E218:G218" si="103">E219</f>
        <v>15000</v>
      </c>
      <c r="F218" s="300">
        <f t="shared" si="103"/>
        <v>0</v>
      </c>
      <c r="G218" s="300">
        <f t="shared" si="103"/>
        <v>0</v>
      </c>
    </row>
    <row r="219" spans="1:7" ht="14.45" customHeight="1" x14ac:dyDescent="0.25">
      <c r="A219" s="65"/>
      <c r="B219" s="324" t="s">
        <v>450</v>
      </c>
      <c r="C219" s="298">
        <v>0</v>
      </c>
      <c r="D219" s="297">
        <f>D169</f>
        <v>19908.419999999998</v>
      </c>
      <c r="E219" s="297">
        <f>E169</f>
        <v>15000</v>
      </c>
      <c r="F219" s="298">
        <v>0</v>
      </c>
      <c r="G219" s="298">
        <v>0</v>
      </c>
    </row>
    <row r="220" spans="1:7" s="3" customFormat="1" ht="14.45" customHeight="1" x14ac:dyDescent="0.25">
      <c r="A220" s="65" t="s">
        <v>348</v>
      </c>
      <c r="B220" s="296" t="s">
        <v>407</v>
      </c>
      <c r="C220" s="300">
        <f>C221</f>
        <v>0</v>
      </c>
      <c r="D220" s="300">
        <f t="shared" ref="D220" si="104">D221</f>
        <v>268100.08</v>
      </c>
      <c r="E220" s="299">
        <f t="shared" ref="E220:G220" si="105">E221</f>
        <v>2700</v>
      </c>
      <c r="F220" s="299">
        <f t="shared" si="105"/>
        <v>2700</v>
      </c>
      <c r="G220" s="299">
        <f t="shared" si="105"/>
        <v>2700</v>
      </c>
    </row>
    <row r="221" spans="1:7" ht="14.45" customHeight="1" x14ac:dyDescent="0.25">
      <c r="A221" s="65"/>
      <c r="B221" s="324" t="s">
        <v>451</v>
      </c>
      <c r="C221" s="298">
        <v>0</v>
      </c>
      <c r="D221" s="297">
        <f>D147+D537</f>
        <v>268100.08</v>
      </c>
      <c r="E221" s="297">
        <f>E147</f>
        <v>2700</v>
      </c>
      <c r="F221" s="297">
        <f t="shared" ref="F221:G221" si="106">F147</f>
        <v>2700</v>
      </c>
      <c r="G221" s="297">
        <f t="shared" si="106"/>
        <v>2700</v>
      </c>
    </row>
    <row r="222" spans="1:7" ht="14.45" customHeight="1" x14ac:dyDescent="0.25">
      <c r="A222" s="36"/>
      <c r="B222" s="335"/>
      <c r="C222" s="336"/>
      <c r="D222" s="337"/>
      <c r="E222" s="337"/>
      <c r="F222" s="337"/>
      <c r="G222" s="337"/>
    </row>
    <row r="223" spans="1:7" ht="14.45" customHeight="1" x14ac:dyDescent="0.25">
      <c r="A223" s="36"/>
      <c r="B223" s="335"/>
      <c r="C223" s="336"/>
      <c r="D223" s="337"/>
      <c r="E223" s="337"/>
      <c r="F223" s="337"/>
      <c r="G223" s="337"/>
    </row>
    <row r="224" spans="1:7" ht="14.45" customHeight="1" x14ac:dyDescent="0.25">
      <c r="A224" s="424" t="s">
        <v>535</v>
      </c>
      <c r="B224" s="424"/>
      <c r="C224" s="424"/>
      <c r="D224" s="424"/>
      <c r="E224" s="424"/>
      <c r="F224" s="424"/>
      <c r="G224" s="424"/>
    </row>
    <row r="225" spans="1:7" x14ac:dyDescent="0.25">
      <c r="A225" s="36"/>
      <c r="B225" s="301"/>
      <c r="C225" s="164"/>
      <c r="D225" s="164"/>
      <c r="E225" s="165"/>
      <c r="F225" s="164"/>
      <c r="G225" s="164"/>
    </row>
    <row r="226" spans="1:7" ht="15" customHeight="1" x14ac:dyDescent="0.25">
      <c r="A226" s="161"/>
      <c r="B226" s="421" t="s">
        <v>398</v>
      </c>
      <c r="C226" s="422"/>
      <c r="D226" s="422"/>
      <c r="E226" s="422"/>
      <c r="F226" s="422"/>
      <c r="G226" s="422"/>
    </row>
    <row r="227" spans="1:7" ht="14.45" customHeight="1" x14ac:dyDescent="0.25">
      <c r="A227" s="161"/>
      <c r="B227" s="262"/>
      <c r="C227" s="262"/>
      <c r="D227" s="262"/>
      <c r="E227" s="262"/>
      <c r="F227" s="262"/>
      <c r="G227" s="262"/>
    </row>
    <row r="228" spans="1:7" ht="72.599999999999994" customHeight="1" x14ac:dyDescent="0.25">
      <c r="A228" s="21" t="s">
        <v>452</v>
      </c>
      <c r="B228" s="11" t="s">
        <v>453</v>
      </c>
      <c r="C228" s="23" t="s">
        <v>303</v>
      </c>
      <c r="D228" s="13" t="s">
        <v>270</v>
      </c>
      <c r="E228" s="13" t="s">
        <v>302</v>
      </c>
      <c r="F228" s="13" t="s">
        <v>308</v>
      </c>
      <c r="G228" s="13" t="s">
        <v>309</v>
      </c>
    </row>
    <row r="229" spans="1:7" s="3" customFormat="1" x14ac:dyDescent="0.25">
      <c r="A229" s="270"/>
      <c r="B229" s="266" t="s">
        <v>17</v>
      </c>
      <c r="C229" s="20">
        <f>C230+C232+C234+C236+C238+C241+C247+C249+C254+C258+0.01</f>
        <v>1545845.9399999997</v>
      </c>
      <c r="D229" s="20">
        <f>D230+D232+D234+D236+D238+D241+D247+D249+D254+D258</f>
        <v>3055602.74</v>
      </c>
      <c r="E229" s="20">
        <f>E230+E232+E234+E236+E238+E241+E247+E249+E254+E258</f>
        <v>4059566</v>
      </c>
      <c r="F229" s="20">
        <f t="shared" ref="F229:G229" si="107">F230+F232+F234+F236+F238+F241+F247+F249+F254+F258</f>
        <v>1257566</v>
      </c>
      <c r="G229" s="20">
        <f t="shared" si="107"/>
        <v>1068766</v>
      </c>
    </row>
    <row r="230" spans="1:7" s="3" customFormat="1" x14ac:dyDescent="0.25">
      <c r="A230" s="268" t="s">
        <v>314</v>
      </c>
      <c r="B230" s="267" t="s">
        <v>312</v>
      </c>
      <c r="C230" s="20">
        <f>C231</f>
        <v>277440.98</v>
      </c>
      <c r="D230" s="20">
        <f>D231</f>
        <v>307960.03000000003</v>
      </c>
      <c r="E230" s="20">
        <f>E231</f>
        <v>303066</v>
      </c>
      <c r="F230" s="20">
        <f t="shared" ref="F230:G230" si="108">F231</f>
        <v>328666</v>
      </c>
      <c r="G230" s="20">
        <f t="shared" si="108"/>
        <v>310866</v>
      </c>
    </row>
    <row r="231" spans="1:7" x14ac:dyDescent="0.25">
      <c r="A231" s="264" t="s">
        <v>315</v>
      </c>
      <c r="B231" s="263" t="s">
        <v>313</v>
      </c>
      <c r="C231" s="163">
        <v>277440.98</v>
      </c>
      <c r="D231" s="1">
        <f>D318+D366+D373+D388+D395+D403+D414+D428+D503</f>
        <v>307960.03000000003</v>
      </c>
      <c r="E231" s="1">
        <f>E318+E366+E373+E388+E395+E403+E414+E428+E503</f>
        <v>303066</v>
      </c>
      <c r="F231" s="1">
        <f t="shared" ref="F231:G231" si="109">F318+F366+F373+F388+F395+F403+F414+F428+F503</f>
        <v>328666</v>
      </c>
      <c r="G231" s="1">
        <f t="shared" si="109"/>
        <v>310866</v>
      </c>
    </row>
    <row r="232" spans="1:7" s="3" customFormat="1" x14ac:dyDescent="0.25">
      <c r="A232" s="65" t="s">
        <v>316</v>
      </c>
      <c r="B232" s="267" t="s">
        <v>317</v>
      </c>
      <c r="C232" s="20">
        <f>C233</f>
        <v>729.98</v>
      </c>
      <c r="D232" s="20">
        <f>D233</f>
        <v>1163.6100000000001</v>
      </c>
      <c r="E232" s="20">
        <f>E233</f>
        <v>1500</v>
      </c>
      <c r="F232" s="20">
        <f t="shared" ref="F232:G232" si="110">F233</f>
        <v>1500</v>
      </c>
      <c r="G232" s="20">
        <f t="shared" si="110"/>
        <v>1500</v>
      </c>
    </row>
    <row r="233" spans="1:7" x14ac:dyDescent="0.25">
      <c r="A233" s="264" t="s">
        <v>318</v>
      </c>
      <c r="B233" s="265" t="s">
        <v>319</v>
      </c>
      <c r="C233" s="163">
        <v>729.98</v>
      </c>
      <c r="D233" s="1">
        <f>D991+D1001</f>
        <v>1163.6100000000001</v>
      </c>
      <c r="E233" s="1">
        <f>E991+E1001</f>
        <v>1500</v>
      </c>
      <c r="F233" s="1">
        <f t="shared" ref="F233:G233" si="111">F991+F1001</f>
        <v>1500</v>
      </c>
      <c r="G233" s="1">
        <f t="shared" si="111"/>
        <v>1500</v>
      </c>
    </row>
    <row r="234" spans="1:7" s="3" customFormat="1" x14ac:dyDescent="0.25">
      <c r="A234" s="65" t="s">
        <v>320</v>
      </c>
      <c r="B234" s="267" t="s">
        <v>321</v>
      </c>
      <c r="C234" s="20">
        <f>C235</f>
        <v>39816.839999999997</v>
      </c>
      <c r="D234" s="20">
        <f>D235</f>
        <v>42816.84</v>
      </c>
      <c r="E234" s="20">
        <f>E235</f>
        <v>41000</v>
      </c>
      <c r="F234" s="20">
        <f t="shared" ref="F234:G234" si="112">F235</f>
        <v>41000</v>
      </c>
      <c r="G234" s="20">
        <f t="shared" si="112"/>
        <v>41000</v>
      </c>
    </row>
    <row r="235" spans="1:7" x14ac:dyDescent="0.25">
      <c r="A235" s="264" t="s">
        <v>323</v>
      </c>
      <c r="B235" s="265" t="s">
        <v>322</v>
      </c>
      <c r="C235" s="163">
        <v>39816.839999999997</v>
      </c>
      <c r="D235" s="1">
        <f>D980</f>
        <v>42816.84</v>
      </c>
      <c r="E235" s="1">
        <f>E980</f>
        <v>41000</v>
      </c>
      <c r="F235" s="1">
        <f t="shared" ref="F235:G235" si="113">F980</f>
        <v>41000</v>
      </c>
      <c r="G235" s="1">
        <f t="shared" si="113"/>
        <v>41000</v>
      </c>
    </row>
    <row r="236" spans="1:7" s="3" customFormat="1" x14ac:dyDescent="0.25">
      <c r="A236" s="65" t="s">
        <v>324</v>
      </c>
      <c r="B236" s="267" t="s">
        <v>326</v>
      </c>
      <c r="C236" s="20">
        <f>C237</f>
        <v>2610.52</v>
      </c>
      <c r="D236" s="20">
        <f>D237</f>
        <v>2654.46</v>
      </c>
      <c r="E236" s="20">
        <f>E237</f>
        <v>3000</v>
      </c>
      <c r="F236" s="20">
        <f t="shared" ref="F236:G236" si="114">F237</f>
        <v>3000</v>
      </c>
      <c r="G236" s="20">
        <f t="shared" si="114"/>
        <v>3000</v>
      </c>
    </row>
    <row r="237" spans="1:7" x14ac:dyDescent="0.25">
      <c r="A237" s="264" t="s">
        <v>325</v>
      </c>
      <c r="B237" s="265" t="s">
        <v>326</v>
      </c>
      <c r="C237" s="163">
        <v>2610.52</v>
      </c>
      <c r="D237" s="271">
        <f>D1261</f>
        <v>2654.46</v>
      </c>
      <c r="E237" s="271">
        <f>E1261</f>
        <v>3000</v>
      </c>
      <c r="F237" s="271">
        <f t="shared" ref="F237:G237" si="115">F1261</f>
        <v>3000</v>
      </c>
      <c r="G237" s="271">
        <f t="shared" si="115"/>
        <v>3000</v>
      </c>
    </row>
    <row r="238" spans="1:7" s="3" customFormat="1" x14ac:dyDescent="0.25">
      <c r="A238" s="65" t="s">
        <v>327</v>
      </c>
      <c r="B238" s="267" t="s">
        <v>328</v>
      </c>
      <c r="C238" s="20">
        <f>C239+C240</f>
        <v>171220.68</v>
      </c>
      <c r="D238" s="20">
        <f>D239+D240</f>
        <v>208404.68</v>
      </c>
      <c r="E238" s="20">
        <f>E239+E240</f>
        <v>236000</v>
      </c>
      <c r="F238" s="20">
        <f t="shared" ref="F238:G238" si="116">F239+F240</f>
        <v>13000</v>
      </c>
      <c r="G238" s="20">
        <f t="shared" si="116"/>
        <v>13000</v>
      </c>
    </row>
    <row r="239" spans="1:7" x14ac:dyDescent="0.25">
      <c r="A239" s="264" t="s">
        <v>329</v>
      </c>
      <c r="B239" s="265" t="s">
        <v>330</v>
      </c>
      <c r="C239" s="163">
        <v>12635.21</v>
      </c>
      <c r="D239" s="1">
        <f>D880+D888+D961+D972</f>
        <v>75681.87</v>
      </c>
      <c r="E239" s="1">
        <f>E880+E888+E961+E972</f>
        <v>76500</v>
      </c>
      <c r="F239" s="1">
        <f t="shared" ref="F239:G239" si="117">F880+F888+F961+F972</f>
        <v>13000</v>
      </c>
      <c r="G239" s="1">
        <f t="shared" si="117"/>
        <v>13000</v>
      </c>
    </row>
    <row r="240" spans="1:7" x14ac:dyDescent="0.25">
      <c r="A240" s="264" t="s">
        <v>331</v>
      </c>
      <c r="B240" s="265" t="s">
        <v>332</v>
      </c>
      <c r="C240" s="163">
        <v>158585.47</v>
      </c>
      <c r="D240" s="1">
        <f>D923+D949</f>
        <v>132722.81</v>
      </c>
      <c r="E240" s="1">
        <f>E923+E949</f>
        <v>159500</v>
      </c>
      <c r="F240" s="1">
        <f t="shared" ref="F240:G240" si="118">F923+F949</f>
        <v>0</v>
      </c>
      <c r="G240" s="1">
        <f t="shared" si="118"/>
        <v>0</v>
      </c>
    </row>
    <row r="241" spans="1:7" s="3" customFormat="1" x14ac:dyDescent="0.25">
      <c r="A241" s="65" t="s">
        <v>333</v>
      </c>
      <c r="B241" s="267" t="s">
        <v>334</v>
      </c>
      <c r="C241" s="20">
        <f>C242+C243+C244+C245+C246-0.01</f>
        <v>631587.09</v>
      </c>
      <c r="D241" s="20">
        <f>D242+D243+D244+D245+D246</f>
        <v>1887865.57</v>
      </c>
      <c r="E241" s="20">
        <f>E242+E243+E244+E245+E246</f>
        <v>2541700</v>
      </c>
      <c r="F241" s="20">
        <f t="shared" ref="F241:G241" si="119">F242+F243+F244+F245+F246</f>
        <v>176500</v>
      </c>
      <c r="G241" s="20">
        <f t="shared" si="119"/>
        <v>176500</v>
      </c>
    </row>
    <row r="242" spans="1:7" x14ac:dyDescent="0.25">
      <c r="A242" s="264" t="s">
        <v>335</v>
      </c>
      <c r="B242" s="265" t="s">
        <v>336</v>
      </c>
      <c r="C242" s="163">
        <v>351484.38</v>
      </c>
      <c r="D242" s="252">
        <f>D639+D656+D667+D678+D704+D711+D722+D833+D843+D851+D860+D778+D789</f>
        <v>660844.32000000007</v>
      </c>
      <c r="E242" s="252">
        <f>E639+E656+E667+E678+E704+E711+E722+E833+E843+E851+E860+E778+E789</f>
        <v>992000</v>
      </c>
      <c r="F242" s="252">
        <f t="shared" ref="F242:G242" si="120">F639+F656+F667+F678+F704+F711+F722+F833+F843+F851+F860+F778+F789</f>
        <v>122000</v>
      </c>
      <c r="G242" s="252">
        <f t="shared" si="120"/>
        <v>122000</v>
      </c>
    </row>
    <row r="243" spans="1:7" x14ac:dyDescent="0.25">
      <c r="A243" s="264" t="s">
        <v>337</v>
      </c>
      <c r="B243" s="265" t="s">
        <v>338</v>
      </c>
      <c r="C243" s="163">
        <v>189045.81</v>
      </c>
      <c r="D243" s="252">
        <f>D520+D531+D543+D554+D565+D576+D587+D594+D605+D616+D627+D733+D748+D759+D800+D811+D1252-0.02</f>
        <v>1157849.7</v>
      </c>
      <c r="E243" s="252">
        <f>E520+E531+E543+E554+E565+E576+E587+E594+E605+E616+E627+E733+E748+E759+E800+E811+E1252</f>
        <v>1518700</v>
      </c>
      <c r="F243" s="252">
        <f>F520+F531+F543+F554+F565+F576+F587+F594+F605+F616+F627+F733+F748+F759+F800+F811+F1252</f>
        <v>35500</v>
      </c>
      <c r="G243" s="252">
        <f>G520+G531+G543+G554+G565+G576+G587+G594+G605+G616+G627+G733+G748+G759+G800+G811+G1252</f>
        <v>35500</v>
      </c>
    </row>
    <row r="244" spans="1:7" x14ac:dyDescent="0.25">
      <c r="A244" s="264" t="s">
        <v>339</v>
      </c>
      <c r="B244" s="265" t="s">
        <v>103</v>
      </c>
      <c r="C244" s="163">
        <v>0</v>
      </c>
      <c r="D244" s="1">
        <f>D938</f>
        <v>5972.53</v>
      </c>
      <c r="E244" s="1">
        <f>E938</f>
        <v>6000</v>
      </c>
      <c r="F244" s="1">
        <f t="shared" ref="F244:G244" si="121">F938</f>
        <v>0</v>
      </c>
      <c r="G244" s="1">
        <f t="shared" si="121"/>
        <v>0</v>
      </c>
    </row>
    <row r="245" spans="1:7" x14ac:dyDescent="0.25">
      <c r="A245" s="264" t="s">
        <v>341</v>
      </c>
      <c r="B245" s="265" t="s">
        <v>340</v>
      </c>
      <c r="C245" s="163">
        <v>62308.36</v>
      </c>
      <c r="D245" s="1">
        <f>D689+D823</f>
        <v>13272.28</v>
      </c>
      <c r="E245" s="1">
        <f>E689+E823</f>
        <v>14000</v>
      </c>
      <c r="F245" s="1">
        <f t="shared" ref="F245:G245" si="122">F689+F823</f>
        <v>14000</v>
      </c>
      <c r="G245" s="1">
        <f t="shared" si="122"/>
        <v>14000</v>
      </c>
    </row>
    <row r="246" spans="1:7" ht="30" x14ac:dyDescent="0.25">
      <c r="A246" s="264" t="s">
        <v>343</v>
      </c>
      <c r="B246" s="265" t="s">
        <v>342</v>
      </c>
      <c r="C246" s="163">
        <v>28748.55</v>
      </c>
      <c r="D246" s="1">
        <f>D513+D770+D873+D896+D909</f>
        <v>49926.74</v>
      </c>
      <c r="E246" s="1">
        <f>E513+E770+E873+E896+E909</f>
        <v>11000</v>
      </c>
      <c r="F246" s="1">
        <f>F513+F770+F873+F896+F909</f>
        <v>5000</v>
      </c>
      <c r="G246" s="1">
        <f>G513+G770+G873+G896+G909</f>
        <v>5000</v>
      </c>
    </row>
    <row r="247" spans="1:7" s="3" customFormat="1" x14ac:dyDescent="0.25">
      <c r="A247" s="65" t="s">
        <v>344</v>
      </c>
      <c r="B247" s="267" t="s">
        <v>345</v>
      </c>
      <c r="C247" s="20">
        <f>C248</f>
        <v>19982.64</v>
      </c>
      <c r="D247" s="20">
        <f>D248</f>
        <v>35441.64</v>
      </c>
      <c r="E247" s="20">
        <f>E248</f>
        <v>31100</v>
      </c>
      <c r="F247" s="20">
        <f t="shared" ref="F247:G247" si="123">F248</f>
        <v>15500</v>
      </c>
      <c r="G247" s="20">
        <f t="shared" si="123"/>
        <v>15500</v>
      </c>
    </row>
    <row r="248" spans="1:7" x14ac:dyDescent="0.25">
      <c r="A248" s="264" t="s">
        <v>347</v>
      </c>
      <c r="B248" s="265" t="s">
        <v>346</v>
      </c>
      <c r="C248" s="163">
        <v>19982.64</v>
      </c>
      <c r="D248" s="1">
        <f>D1278+D1289</f>
        <v>35441.64</v>
      </c>
      <c r="E248" s="1">
        <f>E1278+E1289</f>
        <v>31100</v>
      </c>
      <c r="F248" s="1">
        <f t="shared" ref="F248:G248" si="124">F1278+F1289</f>
        <v>15500</v>
      </c>
      <c r="G248" s="1">
        <f t="shared" si="124"/>
        <v>15500</v>
      </c>
    </row>
    <row r="249" spans="1:7" s="3" customFormat="1" x14ac:dyDescent="0.25">
      <c r="A249" s="65" t="s">
        <v>348</v>
      </c>
      <c r="B249" s="267" t="s">
        <v>349</v>
      </c>
      <c r="C249" s="20">
        <f>C250+C251+C252+C253</f>
        <v>80542.960000000006</v>
      </c>
      <c r="D249" s="20">
        <f>D250+D251+D252+D253</f>
        <v>222998.03999999998</v>
      </c>
      <c r="E249" s="20">
        <f>E250+E251+E252+E253</f>
        <v>349400</v>
      </c>
      <c r="F249" s="20">
        <f t="shared" ref="F249:G249" si="125">F250+F251+F252+F253</f>
        <v>123900</v>
      </c>
      <c r="G249" s="20">
        <f t="shared" si="125"/>
        <v>83900</v>
      </c>
    </row>
    <row r="250" spans="1:7" x14ac:dyDescent="0.25">
      <c r="A250" s="264" t="s">
        <v>350</v>
      </c>
      <c r="B250" s="265" t="s">
        <v>351</v>
      </c>
      <c r="C250" s="163">
        <v>52803.9</v>
      </c>
      <c r="D250" s="1">
        <f>D1009+D1016</f>
        <v>170304.27</v>
      </c>
      <c r="E250" s="1">
        <f>E1009+E1016</f>
        <v>267000</v>
      </c>
      <c r="F250" s="1">
        <f t="shared" ref="F250:G250" si="126">F1009+F1016</f>
        <v>47000</v>
      </c>
      <c r="G250" s="1">
        <f t="shared" si="126"/>
        <v>47000</v>
      </c>
    </row>
    <row r="251" spans="1:7" x14ac:dyDescent="0.25">
      <c r="A251" s="264" t="s">
        <v>353</v>
      </c>
      <c r="B251" s="265" t="s">
        <v>352</v>
      </c>
      <c r="C251" s="163">
        <v>11414.16</v>
      </c>
      <c r="D251" s="1">
        <f>D1024</f>
        <v>11945.05</v>
      </c>
      <c r="E251" s="1">
        <f>E1024</f>
        <v>12500</v>
      </c>
      <c r="F251" s="1">
        <f t="shared" ref="F251:G251" si="127">F1024</f>
        <v>12000</v>
      </c>
      <c r="G251" s="1">
        <f t="shared" si="127"/>
        <v>12000</v>
      </c>
    </row>
    <row r="252" spans="1:7" x14ac:dyDescent="0.25">
      <c r="A252" s="264" t="s">
        <v>354</v>
      </c>
      <c r="B252" s="265" t="s">
        <v>355</v>
      </c>
      <c r="C252" s="163">
        <v>11945.05</v>
      </c>
      <c r="D252" s="1">
        <f>D1039</f>
        <v>6636.14</v>
      </c>
      <c r="E252" s="1">
        <f>E1039</f>
        <v>25000</v>
      </c>
      <c r="F252" s="1">
        <f t="shared" ref="F252:G252" si="128">F1039</f>
        <v>20000</v>
      </c>
      <c r="G252" s="1">
        <f t="shared" si="128"/>
        <v>20000</v>
      </c>
    </row>
    <row r="253" spans="1:7" x14ac:dyDescent="0.25">
      <c r="A253" s="264" t="s">
        <v>356</v>
      </c>
      <c r="B253" s="265" t="s">
        <v>357</v>
      </c>
      <c r="C253" s="163">
        <v>4379.8500000000004</v>
      </c>
      <c r="D253" s="1">
        <f>D1031+D1268+D1304</f>
        <v>34112.58</v>
      </c>
      <c r="E253" s="1">
        <f>E1031+E1268+E1304</f>
        <v>44900</v>
      </c>
      <c r="F253" s="1">
        <f t="shared" ref="F253:G253" si="129">F1031+F1268+F1304</f>
        <v>44900</v>
      </c>
      <c r="G253" s="1">
        <f t="shared" si="129"/>
        <v>4900</v>
      </c>
    </row>
    <row r="254" spans="1:7" s="3" customFormat="1" x14ac:dyDescent="0.25">
      <c r="A254" s="65" t="s">
        <v>358</v>
      </c>
      <c r="B254" s="267" t="s">
        <v>359</v>
      </c>
      <c r="C254" s="20">
        <f>C255+C256+C257</f>
        <v>166709.57999999999</v>
      </c>
      <c r="D254" s="20">
        <f>D255+D256+D257</f>
        <v>183166.62999999998</v>
      </c>
      <c r="E254" s="20">
        <f>E255+E256+E257</f>
        <v>322000</v>
      </c>
      <c r="F254" s="20">
        <f t="shared" ref="F254:G254" si="130">F255+F256+F257</f>
        <v>322000</v>
      </c>
      <c r="G254" s="20">
        <f t="shared" si="130"/>
        <v>192000</v>
      </c>
    </row>
    <row r="255" spans="1:7" x14ac:dyDescent="0.25">
      <c r="A255" s="264" t="s">
        <v>360</v>
      </c>
      <c r="B255" s="265" t="s">
        <v>361</v>
      </c>
      <c r="C255" s="163">
        <v>166709.57999999999</v>
      </c>
      <c r="D255" s="1">
        <f>D1221+D1240+D1232</f>
        <v>183166.62999999998</v>
      </c>
      <c r="E255" s="1">
        <f>E1221+E1240+E1232</f>
        <v>322000</v>
      </c>
      <c r="F255" s="1">
        <f t="shared" ref="F255:G255" si="131">F1221+F1240+F1232</f>
        <v>322000</v>
      </c>
      <c r="G255" s="1">
        <f t="shared" si="131"/>
        <v>192000</v>
      </c>
    </row>
    <row r="256" spans="1:7" x14ac:dyDescent="0.25">
      <c r="A256" s="264" t="s">
        <v>362</v>
      </c>
      <c r="B256" s="265" t="s">
        <v>363</v>
      </c>
      <c r="C256" s="163">
        <v>0</v>
      </c>
      <c r="D256" s="1">
        <v>0</v>
      </c>
      <c r="E256" s="1">
        <v>0</v>
      </c>
      <c r="F256" s="1">
        <v>0</v>
      </c>
      <c r="G256" s="1">
        <v>0</v>
      </c>
    </row>
    <row r="257" spans="1:7" x14ac:dyDescent="0.25">
      <c r="A257" s="264" t="s">
        <v>364</v>
      </c>
      <c r="B257" s="265" t="s">
        <v>365</v>
      </c>
      <c r="C257" s="163">
        <v>0</v>
      </c>
      <c r="D257" s="1">
        <v>0</v>
      </c>
      <c r="E257" s="1">
        <v>0</v>
      </c>
      <c r="F257" s="1">
        <v>0</v>
      </c>
      <c r="G257" s="1">
        <v>0</v>
      </c>
    </row>
    <row r="258" spans="1:7" s="3" customFormat="1" x14ac:dyDescent="0.25">
      <c r="A258" s="65" t="s">
        <v>366</v>
      </c>
      <c r="B258" s="267" t="s">
        <v>367</v>
      </c>
      <c r="C258" s="20">
        <f>C259+C260+C261+C262+C263</f>
        <v>155204.65999999997</v>
      </c>
      <c r="D258" s="20">
        <f>D259+D260+D261+D262+D263</f>
        <v>163131.24000000002</v>
      </c>
      <c r="E258" s="20">
        <f>E259+E260+E261+E262+E263</f>
        <v>230800</v>
      </c>
      <c r="F258" s="20">
        <f t="shared" ref="F258:G258" si="132">F259+F260+F261+F262+F263</f>
        <v>232500</v>
      </c>
      <c r="G258" s="20">
        <f t="shared" si="132"/>
        <v>231500</v>
      </c>
    </row>
    <row r="259" spans="1:7" x14ac:dyDescent="0.25">
      <c r="A259" s="264" t="s">
        <v>369</v>
      </c>
      <c r="B259" s="265" t="s">
        <v>368</v>
      </c>
      <c r="C259" s="163">
        <v>594.6</v>
      </c>
      <c r="D259" s="1">
        <f>D1109+D1116</f>
        <v>1977.23</v>
      </c>
      <c r="E259" s="1">
        <f>E1109+E1116</f>
        <v>2200</v>
      </c>
      <c r="F259" s="1">
        <f t="shared" ref="F259:G259" si="133">F1109+F1116</f>
        <v>2200</v>
      </c>
      <c r="G259" s="1">
        <f t="shared" si="133"/>
        <v>2200</v>
      </c>
    </row>
    <row r="260" spans="1:7" x14ac:dyDescent="0.25">
      <c r="A260" s="264" t="s">
        <v>370</v>
      </c>
      <c r="B260" s="265" t="s">
        <v>371</v>
      </c>
      <c r="C260" s="163">
        <v>31555.01</v>
      </c>
      <c r="D260" s="1">
        <f>D1054+D1061+D1072+D1087</f>
        <v>31100</v>
      </c>
      <c r="E260" s="1">
        <f>E1054+E1061+E1072+E1087</f>
        <v>65700</v>
      </c>
      <c r="F260" s="1">
        <f t="shared" ref="F260:G260" si="134">F1054+F1061+F1072+F1087</f>
        <v>65700</v>
      </c>
      <c r="G260" s="1">
        <f t="shared" si="134"/>
        <v>65700</v>
      </c>
    </row>
    <row r="261" spans="1:7" x14ac:dyDescent="0.25">
      <c r="A261" s="264" t="s">
        <v>372</v>
      </c>
      <c r="B261" s="265" t="s">
        <v>373</v>
      </c>
      <c r="C261" s="163">
        <v>52519.199999999997</v>
      </c>
      <c r="D261" s="1">
        <f>D1138+D1145+D1152+D1159+D1166+D1173+D1180</f>
        <v>39591.69</v>
      </c>
      <c r="E261" s="1">
        <f>E1138+E1145+E1152+E1159+E1166+E1173+E1180</f>
        <v>58900</v>
      </c>
      <c r="F261" s="1">
        <f t="shared" ref="F261:G261" si="135">F1138+F1145+F1152+F1159+F1166+F1173+F1180</f>
        <v>64600</v>
      </c>
      <c r="G261" s="1">
        <f t="shared" si="135"/>
        <v>64600</v>
      </c>
    </row>
    <row r="262" spans="1:7" x14ac:dyDescent="0.25">
      <c r="A262" s="264" t="s">
        <v>374</v>
      </c>
      <c r="B262" s="265" t="s">
        <v>375</v>
      </c>
      <c r="C262" s="163">
        <v>37487.99</v>
      </c>
      <c r="D262" s="1">
        <f>D1102+D1130+D1198+D1205</f>
        <v>48471.54</v>
      </c>
      <c r="E262" s="1">
        <f>E1102+E1130+E1198+E1205</f>
        <v>48900</v>
      </c>
      <c r="F262" s="1">
        <f t="shared" ref="F262:G262" si="136">F1102+F1130+F1198+F1205</f>
        <v>44900</v>
      </c>
      <c r="G262" s="1">
        <f t="shared" si="136"/>
        <v>43900</v>
      </c>
    </row>
    <row r="263" spans="1:7" x14ac:dyDescent="0.25">
      <c r="A263" s="264" t="s">
        <v>376</v>
      </c>
      <c r="B263" s="265" t="s">
        <v>377</v>
      </c>
      <c r="C263" s="163">
        <v>33047.86</v>
      </c>
      <c r="D263" s="1">
        <f>D1047+D1123+D1191+D1212+D1296</f>
        <v>41990.780000000006</v>
      </c>
      <c r="E263" s="1">
        <f>E1047+E1123+E1191+E1212+E1296</f>
        <v>55100</v>
      </c>
      <c r="F263" s="1">
        <f t="shared" ref="F263:G263" si="137">F1047+F1123+F1191+F1212+F1296</f>
        <v>55100</v>
      </c>
      <c r="G263" s="1">
        <f t="shared" si="137"/>
        <v>55100</v>
      </c>
    </row>
    <row r="264" spans="1:7" x14ac:dyDescent="0.25">
      <c r="A264" s="330"/>
      <c r="B264" s="331"/>
      <c r="C264" s="164"/>
      <c r="D264" s="165"/>
      <c r="E264" s="165"/>
      <c r="F264" s="165"/>
      <c r="G264" s="165"/>
    </row>
    <row r="265" spans="1:7" x14ac:dyDescent="0.25">
      <c r="A265" s="32" t="s">
        <v>16</v>
      </c>
      <c r="B265" s="33" t="s">
        <v>41</v>
      </c>
      <c r="C265" s="164"/>
      <c r="D265" s="165"/>
      <c r="E265" s="165"/>
      <c r="F265" s="165"/>
      <c r="G265" s="165"/>
    </row>
    <row r="266" spans="1:7" s="338" customFormat="1" x14ac:dyDescent="0.25">
      <c r="A266" s="425" t="s">
        <v>536</v>
      </c>
      <c r="B266" s="425"/>
      <c r="C266" s="425"/>
      <c r="D266" s="425"/>
      <c r="E266" s="425"/>
      <c r="F266" s="425"/>
      <c r="G266" s="425"/>
    </row>
    <row r="267" spans="1:7" x14ac:dyDescent="0.25">
      <c r="A267" s="330"/>
      <c r="B267" s="331"/>
      <c r="C267" s="164"/>
      <c r="D267" s="165"/>
      <c r="E267" s="165"/>
      <c r="F267" s="165"/>
      <c r="G267" s="165"/>
    </row>
    <row r="268" spans="1:7" ht="15" customHeight="1" x14ac:dyDescent="0.25">
      <c r="A268" s="330"/>
      <c r="B268" s="419" t="s">
        <v>456</v>
      </c>
      <c r="C268" s="419"/>
      <c r="D268" s="419"/>
      <c r="E268" s="419"/>
      <c r="F268" s="419"/>
      <c r="G268" s="419"/>
    </row>
    <row r="269" spans="1:7" x14ac:dyDescent="0.25">
      <c r="A269" s="332"/>
      <c r="B269" s="333"/>
      <c r="C269" s="164"/>
      <c r="D269" s="164"/>
      <c r="E269" s="165"/>
      <c r="F269" s="164"/>
      <c r="G269" s="164"/>
    </row>
    <row r="270" spans="1:7" ht="45" x14ac:dyDescent="0.25">
      <c r="A270" s="21" t="s">
        <v>439</v>
      </c>
      <c r="B270" s="12" t="s">
        <v>445</v>
      </c>
      <c r="C270" s="23" t="s">
        <v>438</v>
      </c>
      <c r="D270" s="13" t="s">
        <v>440</v>
      </c>
      <c r="E270" s="13" t="s">
        <v>441</v>
      </c>
      <c r="F270" s="13" t="s">
        <v>442</v>
      </c>
      <c r="G270" s="13" t="s">
        <v>443</v>
      </c>
    </row>
    <row r="271" spans="1:7" x14ac:dyDescent="0.25">
      <c r="A271" s="24">
        <v>8</v>
      </c>
      <c r="B271" s="34" t="s">
        <v>4</v>
      </c>
      <c r="C271" s="22">
        <f>C274+C272</f>
        <v>663.61</v>
      </c>
      <c r="D271" s="22">
        <f>D274+D272</f>
        <v>268100.08</v>
      </c>
      <c r="E271" s="22">
        <f>E274+E272</f>
        <v>502700</v>
      </c>
      <c r="F271" s="22">
        <f>F274+F272</f>
        <v>2700</v>
      </c>
      <c r="G271" s="22">
        <f>G274+G272</f>
        <v>2700</v>
      </c>
    </row>
    <row r="272" spans="1:7" x14ac:dyDescent="0.25">
      <c r="A272" s="24">
        <v>81</v>
      </c>
      <c r="B272" s="34" t="s">
        <v>43</v>
      </c>
      <c r="C272" s="22">
        <f>C273</f>
        <v>663.61</v>
      </c>
      <c r="D272" s="22">
        <f>D273</f>
        <v>2654.46</v>
      </c>
      <c r="E272" s="22">
        <f>E273</f>
        <v>2700</v>
      </c>
      <c r="F272" s="22">
        <f>F273</f>
        <v>2700</v>
      </c>
      <c r="G272" s="22">
        <f>G273</f>
        <v>2700</v>
      </c>
    </row>
    <row r="273" spans="1:7" hidden="1" x14ac:dyDescent="0.25">
      <c r="A273" s="175">
        <v>812</v>
      </c>
      <c r="B273" s="177" t="s">
        <v>44</v>
      </c>
      <c r="C273" s="1">
        <v>663.61</v>
      </c>
      <c r="D273" s="1">
        <v>2654.46</v>
      </c>
      <c r="E273" s="1">
        <v>2700</v>
      </c>
      <c r="F273" s="1">
        <v>2700</v>
      </c>
      <c r="G273" s="1">
        <v>2700</v>
      </c>
    </row>
    <row r="274" spans="1:7" x14ac:dyDescent="0.25">
      <c r="A274" s="24">
        <v>84</v>
      </c>
      <c r="B274" s="34" t="s">
        <v>242</v>
      </c>
      <c r="C274" s="22">
        <f>C275+C276</f>
        <v>0</v>
      </c>
      <c r="D274" s="22">
        <f>D275+D276</f>
        <v>265445.62</v>
      </c>
      <c r="E274" s="22">
        <f>E275+E276</f>
        <v>500000</v>
      </c>
      <c r="F274" s="22">
        <f>F275+F276</f>
        <v>0</v>
      </c>
      <c r="G274" s="22">
        <f>G275+G276</f>
        <v>0</v>
      </c>
    </row>
    <row r="275" spans="1:7" hidden="1" x14ac:dyDescent="0.25">
      <c r="A275" s="175">
        <v>844</v>
      </c>
      <c r="B275" t="s">
        <v>244</v>
      </c>
      <c r="C275" s="1">
        <f>C538</f>
        <v>0</v>
      </c>
      <c r="D275" s="1">
        <v>265445.62</v>
      </c>
      <c r="E275" s="1">
        <v>500000</v>
      </c>
      <c r="F275" s="1">
        <v>0</v>
      </c>
      <c r="G275" s="1">
        <v>0</v>
      </c>
    </row>
    <row r="276" spans="1:7" hidden="1" x14ac:dyDescent="0.25">
      <c r="A276" s="158">
        <v>847</v>
      </c>
      <c r="B276" s="178" t="s">
        <v>243</v>
      </c>
      <c r="C276" s="163">
        <v>0</v>
      </c>
      <c r="D276" s="163">
        <v>0</v>
      </c>
      <c r="E276" s="1">
        <v>0</v>
      </c>
      <c r="F276" s="163">
        <v>0</v>
      </c>
      <c r="G276" s="163">
        <v>0</v>
      </c>
    </row>
    <row r="277" spans="1:7" s="360" customFormat="1" x14ac:dyDescent="0.25">
      <c r="A277" s="358"/>
      <c r="B277" s="359" t="s">
        <v>52</v>
      </c>
      <c r="C277" s="251">
        <f t="shared" ref="C277:G279" si="138">C278</f>
        <v>0</v>
      </c>
      <c r="D277" s="251">
        <f t="shared" si="138"/>
        <v>11945.05</v>
      </c>
      <c r="E277" s="251">
        <f t="shared" si="138"/>
        <v>2000</v>
      </c>
      <c r="F277" s="251">
        <f t="shared" si="138"/>
        <v>2000</v>
      </c>
      <c r="G277" s="251">
        <f t="shared" si="138"/>
        <v>2000</v>
      </c>
    </row>
    <row r="278" spans="1:7" s="360" customFormat="1" x14ac:dyDescent="0.25">
      <c r="A278" s="358">
        <v>5</v>
      </c>
      <c r="B278" s="361" t="s">
        <v>58</v>
      </c>
      <c r="C278" s="251">
        <f t="shared" si="138"/>
        <v>0</v>
      </c>
      <c r="D278" s="251">
        <f t="shared" si="138"/>
        <v>11945.05</v>
      </c>
      <c r="E278" s="251">
        <f t="shared" si="138"/>
        <v>2000</v>
      </c>
      <c r="F278" s="251">
        <f t="shared" si="138"/>
        <v>2000</v>
      </c>
      <c r="G278" s="251">
        <f t="shared" si="138"/>
        <v>2000</v>
      </c>
    </row>
    <row r="279" spans="1:7" s="360" customFormat="1" x14ac:dyDescent="0.25">
      <c r="A279" s="358">
        <v>53</v>
      </c>
      <c r="B279" s="361" t="s">
        <v>59</v>
      </c>
      <c r="C279" s="251">
        <f t="shared" si="138"/>
        <v>0</v>
      </c>
      <c r="D279" s="251">
        <f t="shared" si="138"/>
        <v>11945.05</v>
      </c>
      <c r="E279" s="251">
        <f t="shared" si="138"/>
        <v>2000</v>
      </c>
      <c r="F279" s="251">
        <f t="shared" si="138"/>
        <v>2000</v>
      </c>
      <c r="G279" s="251">
        <f t="shared" si="138"/>
        <v>2000</v>
      </c>
    </row>
    <row r="280" spans="1:7" s="360" customFormat="1" hidden="1" x14ac:dyDescent="0.25">
      <c r="A280" s="362">
        <v>532</v>
      </c>
      <c r="B280" s="363" t="s">
        <v>60</v>
      </c>
      <c r="C280" s="252">
        <v>0</v>
      </c>
      <c r="D280" s="252">
        <v>11945.05</v>
      </c>
      <c r="E280" s="252">
        <v>2000</v>
      </c>
      <c r="F280" s="252">
        <v>2000</v>
      </c>
      <c r="G280" s="252">
        <v>2000</v>
      </c>
    </row>
    <row r="281" spans="1:7" x14ac:dyDescent="0.25">
      <c r="A281" s="161"/>
      <c r="B281" s="293"/>
      <c r="C281" s="164"/>
      <c r="D281" s="164"/>
      <c r="E281" s="165"/>
      <c r="F281" s="164"/>
      <c r="G281" s="164"/>
    </row>
    <row r="282" spans="1:7" s="167" customFormat="1" x14ac:dyDescent="0.25">
      <c r="A282" s="357"/>
      <c r="B282" s="403" t="s">
        <v>575</v>
      </c>
      <c r="C282" s="404"/>
      <c r="D282" s="404"/>
      <c r="E282" s="404"/>
      <c r="F282" s="404"/>
      <c r="G282" s="404"/>
    </row>
    <row r="283" spans="1:7" x14ac:dyDescent="0.25">
      <c r="A283" s="161"/>
      <c r="B283" s="293"/>
      <c r="C283" s="164"/>
      <c r="D283" s="164"/>
      <c r="E283" s="165"/>
      <c r="F283" s="164"/>
      <c r="G283" s="164"/>
    </row>
    <row r="284" spans="1:7" ht="28.15" customHeight="1" x14ac:dyDescent="0.25">
      <c r="A284" s="413" t="s">
        <v>569</v>
      </c>
      <c r="B284" s="414"/>
      <c r="C284" s="23" t="s">
        <v>438</v>
      </c>
      <c r="D284" s="13" t="s">
        <v>440</v>
      </c>
      <c r="E284" s="13" t="s">
        <v>441</v>
      </c>
      <c r="F284" s="13" t="s">
        <v>442</v>
      </c>
      <c r="G284" s="13" t="s">
        <v>443</v>
      </c>
    </row>
    <row r="285" spans="1:7" s="3" customFormat="1" x14ac:dyDescent="0.25">
      <c r="A285" s="415" t="s">
        <v>570</v>
      </c>
      <c r="B285" s="416"/>
      <c r="C285" s="20">
        <f>C286</f>
        <v>663.61</v>
      </c>
      <c r="D285" s="20">
        <f t="shared" ref="D285:G288" si="139">D286</f>
        <v>268100.08</v>
      </c>
      <c r="E285" s="20">
        <f t="shared" si="139"/>
        <v>502700</v>
      </c>
      <c r="F285" s="20">
        <f t="shared" si="139"/>
        <v>2700</v>
      </c>
      <c r="G285" s="20">
        <f t="shared" si="139"/>
        <v>2700</v>
      </c>
    </row>
    <row r="286" spans="1:7" s="3" customFormat="1" x14ac:dyDescent="0.25">
      <c r="A286" s="415" t="s">
        <v>571</v>
      </c>
      <c r="B286" s="416"/>
      <c r="C286" s="20">
        <f>C287</f>
        <v>663.61</v>
      </c>
      <c r="D286" s="20">
        <f t="shared" si="139"/>
        <v>268100.08</v>
      </c>
      <c r="E286" s="20">
        <f t="shared" si="139"/>
        <v>502700</v>
      </c>
      <c r="F286" s="20">
        <f t="shared" si="139"/>
        <v>2700</v>
      </c>
      <c r="G286" s="20">
        <f t="shared" si="139"/>
        <v>2700</v>
      </c>
    </row>
    <row r="287" spans="1:7" x14ac:dyDescent="0.25">
      <c r="A287" s="409" t="s">
        <v>446</v>
      </c>
      <c r="B287" s="410"/>
      <c r="C287" s="163">
        <f>C288</f>
        <v>663.61</v>
      </c>
      <c r="D287" s="163">
        <f t="shared" si="139"/>
        <v>268100.08</v>
      </c>
      <c r="E287" s="163">
        <f t="shared" si="139"/>
        <v>502700</v>
      </c>
      <c r="F287" s="163">
        <f t="shared" si="139"/>
        <v>2700</v>
      </c>
      <c r="G287" s="163">
        <f t="shared" si="139"/>
        <v>2700</v>
      </c>
    </row>
    <row r="288" spans="1:7" s="3" customFormat="1" x14ac:dyDescent="0.25">
      <c r="A288" s="415" t="s">
        <v>572</v>
      </c>
      <c r="B288" s="416"/>
      <c r="C288" s="20">
        <f>C289</f>
        <v>663.61</v>
      </c>
      <c r="D288" s="20">
        <f t="shared" si="139"/>
        <v>268100.08</v>
      </c>
      <c r="E288" s="20">
        <f t="shared" si="139"/>
        <v>502700</v>
      </c>
      <c r="F288" s="20">
        <f t="shared" si="139"/>
        <v>2700</v>
      </c>
      <c r="G288" s="20">
        <f t="shared" si="139"/>
        <v>2700</v>
      </c>
    </row>
    <row r="289" spans="1:85" x14ac:dyDescent="0.25">
      <c r="A289" s="409" t="s">
        <v>573</v>
      </c>
      <c r="B289" s="410"/>
      <c r="C289" s="163">
        <v>663.61</v>
      </c>
      <c r="D289" s="163">
        <v>268100.08</v>
      </c>
      <c r="E289" s="163">
        <v>502700</v>
      </c>
      <c r="F289" s="163">
        <v>2700</v>
      </c>
      <c r="G289" s="163">
        <v>2700</v>
      </c>
    </row>
    <row r="290" spans="1:85" s="364" customFormat="1" x14ac:dyDescent="0.25">
      <c r="A290" s="411" t="s">
        <v>574</v>
      </c>
      <c r="B290" s="412"/>
      <c r="C290" s="325">
        <f>C291</f>
        <v>0</v>
      </c>
      <c r="D290" s="325">
        <f t="shared" ref="D290:G293" si="140">D291</f>
        <v>11945.05</v>
      </c>
      <c r="E290" s="325">
        <f t="shared" si="140"/>
        <v>2000</v>
      </c>
      <c r="F290" s="325">
        <f t="shared" si="140"/>
        <v>2000</v>
      </c>
      <c r="G290" s="325">
        <f t="shared" si="140"/>
        <v>2000</v>
      </c>
    </row>
    <row r="291" spans="1:85" s="364" customFormat="1" x14ac:dyDescent="0.25">
      <c r="A291" s="411" t="s">
        <v>571</v>
      </c>
      <c r="B291" s="412"/>
      <c r="C291" s="325">
        <f>C292</f>
        <v>0</v>
      </c>
      <c r="D291" s="325">
        <f t="shared" si="140"/>
        <v>11945.05</v>
      </c>
      <c r="E291" s="325">
        <f t="shared" si="140"/>
        <v>2000</v>
      </c>
      <c r="F291" s="325">
        <f t="shared" si="140"/>
        <v>2000</v>
      </c>
      <c r="G291" s="325">
        <f t="shared" si="140"/>
        <v>2000</v>
      </c>
    </row>
    <row r="292" spans="1:85" s="366" customFormat="1" x14ac:dyDescent="0.25">
      <c r="A292" s="401" t="s">
        <v>446</v>
      </c>
      <c r="B292" s="402"/>
      <c r="C292" s="365">
        <f>C293</f>
        <v>0</v>
      </c>
      <c r="D292" s="365">
        <f t="shared" si="140"/>
        <v>11945.05</v>
      </c>
      <c r="E292" s="365">
        <f t="shared" si="140"/>
        <v>2000</v>
      </c>
      <c r="F292" s="365">
        <f t="shared" si="140"/>
        <v>2000</v>
      </c>
      <c r="G292" s="365">
        <f t="shared" si="140"/>
        <v>2000</v>
      </c>
    </row>
    <row r="293" spans="1:85" s="364" customFormat="1" x14ac:dyDescent="0.25">
      <c r="A293" s="411" t="s">
        <v>572</v>
      </c>
      <c r="B293" s="412"/>
      <c r="C293" s="325">
        <f>C294</f>
        <v>0</v>
      </c>
      <c r="D293" s="325">
        <f t="shared" si="140"/>
        <v>11945.05</v>
      </c>
      <c r="E293" s="325">
        <f t="shared" si="140"/>
        <v>2000</v>
      </c>
      <c r="F293" s="325">
        <f t="shared" si="140"/>
        <v>2000</v>
      </c>
      <c r="G293" s="325">
        <f t="shared" si="140"/>
        <v>2000</v>
      </c>
    </row>
    <row r="294" spans="1:85" s="366" customFormat="1" x14ac:dyDescent="0.25">
      <c r="A294" s="401" t="s">
        <v>573</v>
      </c>
      <c r="B294" s="402"/>
      <c r="C294" s="365">
        <v>0</v>
      </c>
      <c r="D294" s="365">
        <v>11945.05</v>
      </c>
      <c r="E294" s="365">
        <v>2000</v>
      </c>
      <c r="F294" s="365">
        <v>2000</v>
      </c>
      <c r="G294" s="365">
        <v>2000</v>
      </c>
    </row>
    <row r="295" spans="1:85" ht="17.25" customHeight="1" x14ac:dyDescent="0.25"/>
    <row r="296" spans="1:85" x14ac:dyDescent="0.25">
      <c r="A296" s="3" t="s">
        <v>50</v>
      </c>
      <c r="B296" s="33"/>
      <c r="C296" s="33"/>
      <c r="D296" s="35"/>
      <c r="E296" s="35"/>
      <c r="F296" s="35"/>
      <c r="G296" s="35"/>
    </row>
    <row r="297" spans="1:85" x14ac:dyDescent="0.25">
      <c r="A297" s="3"/>
      <c r="B297" s="33"/>
      <c r="C297" s="33"/>
      <c r="D297" s="35"/>
      <c r="E297" s="35"/>
      <c r="F297" s="35"/>
      <c r="G297" s="35"/>
    </row>
    <row r="298" spans="1:85" x14ac:dyDescent="0.25">
      <c r="A298" s="405" t="s">
        <v>537</v>
      </c>
      <c r="B298" s="405"/>
      <c r="C298" s="405"/>
      <c r="D298" s="405"/>
      <c r="E298" s="405"/>
      <c r="F298" s="405"/>
      <c r="G298" s="405"/>
    </row>
    <row r="299" spans="1:85" s="36" customFormat="1" x14ac:dyDescent="0.25">
      <c r="A299" s="36" t="s">
        <v>455</v>
      </c>
      <c r="E299" s="180"/>
    </row>
    <row r="300" spans="1:85" s="161" customFormat="1" x14ac:dyDescent="0.25">
      <c r="A300"/>
      <c r="B300" t="s">
        <v>457</v>
      </c>
      <c r="C300"/>
      <c r="D300" s="154"/>
      <c r="E300" s="154"/>
      <c r="F300" s="154"/>
      <c r="G300" s="154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</row>
    <row r="301" spans="1:85" s="161" customFormat="1" x14ac:dyDescent="0.25">
      <c r="A301"/>
      <c r="B301" t="s">
        <v>458</v>
      </c>
      <c r="C301"/>
      <c r="D301" s="154"/>
      <c r="E301" s="154"/>
      <c r="F301" s="154"/>
      <c r="G301" s="154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</row>
    <row r="304" spans="1:85" s="157" customFormat="1" ht="60.6" hidden="1" customHeight="1" x14ac:dyDescent="0.25">
      <c r="A304" s="37" t="s">
        <v>271</v>
      </c>
      <c r="B304" s="37"/>
      <c r="C304" s="23" t="s">
        <v>303</v>
      </c>
      <c r="D304" s="13" t="s">
        <v>270</v>
      </c>
      <c r="E304" s="13" t="s">
        <v>302</v>
      </c>
      <c r="F304" s="13" t="s">
        <v>308</v>
      </c>
      <c r="G304" s="13" t="s">
        <v>309</v>
      </c>
    </row>
    <row r="305" spans="1:84" s="133" customFormat="1" hidden="1" x14ac:dyDescent="0.25">
      <c r="A305" s="367" t="s">
        <v>34</v>
      </c>
      <c r="B305" s="368"/>
      <c r="C305" s="369">
        <f>C306+C308</f>
        <v>1557790.9900000002</v>
      </c>
      <c r="D305" s="369">
        <f>D306+D308</f>
        <v>3055602.7600000002</v>
      </c>
      <c r="E305" s="370">
        <f>E306+E308</f>
        <v>4059566</v>
      </c>
      <c r="F305" s="369">
        <f>F306+F308</f>
        <v>1257566</v>
      </c>
      <c r="G305" s="369">
        <f>G306+G308</f>
        <v>1068766</v>
      </c>
    </row>
    <row r="306" spans="1:84" s="3" customFormat="1" hidden="1" x14ac:dyDescent="0.25">
      <c r="A306" s="19" t="s">
        <v>120</v>
      </c>
      <c r="B306" s="38"/>
      <c r="C306" s="20">
        <f t="shared" ref="C306:G307" si="141">C314</f>
        <v>105253.78</v>
      </c>
      <c r="D306" s="20">
        <f t="shared" si="141"/>
        <v>102886.08</v>
      </c>
      <c r="E306" s="22">
        <f t="shared" si="141"/>
        <v>97016</v>
      </c>
      <c r="F306" s="20">
        <f t="shared" si="141"/>
        <v>119016</v>
      </c>
      <c r="G306" s="20">
        <f t="shared" si="141"/>
        <v>99916</v>
      </c>
    </row>
    <row r="307" spans="1:84" hidden="1" x14ac:dyDescent="0.25">
      <c r="A307" s="176" t="s">
        <v>178</v>
      </c>
      <c r="B307" s="181"/>
      <c r="C307" s="1">
        <f t="shared" si="141"/>
        <v>105253.78</v>
      </c>
      <c r="D307" s="1">
        <f t="shared" si="141"/>
        <v>102886.08</v>
      </c>
      <c r="E307" s="1">
        <f t="shared" si="141"/>
        <v>97016</v>
      </c>
      <c r="F307" s="1">
        <f t="shared" si="141"/>
        <v>119016</v>
      </c>
      <c r="G307" s="1">
        <f t="shared" si="141"/>
        <v>99916</v>
      </c>
    </row>
    <row r="308" spans="1:84" s="3" customFormat="1" hidden="1" x14ac:dyDescent="0.25">
      <c r="A308" s="19" t="s">
        <v>35</v>
      </c>
      <c r="B308" s="38"/>
      <c r="C308" s="20">
        <f t="shared" ref="C308:D308" si="142">C424</f>
        <v>1452537.2100000002</v>
      </c>
      <c r="D308" s="20">
        <f t="shared" si="142"/>
        <v>2952716.68</v>
      </c>
      <c r="E308" s="22">
        <f t="shared" ref="E308:G308" si="143">E424</f>
        <v>3962550</v>
      </c>
      <c r="F308" s="20">
        <f t="shared" si="143"/>
        <v>1138550</v>
      </c>
      <c r="G308" s="20">
        <f t="shared" si="143"/>
        <v>968850</v>
      </c>
    </row>
    <row r="309" spans="1:84" hidden="1" x14ac:dyDescent="0.25">
      <c r="A309" s="176" t="s">
        <v>36</v>
      </c>
      <c r="B309" s="181"/>
      <c r="C309" s="1">
        <f>C425</f>
        <v>1452537.2100000002</v>
      </c>
      <c r="D309" s="1">
        <f>D425</f>
        <v>2952716.68</v>
      </c>
      <c r="E309" s="1">
        <f>E425</f>
        <v>3962550</v>
      </c>
      <c r="F309" s="1">
        <f>F425</f>
        <v>1138550</v>
      </c>
      <c r="G309" s="1">
        <f>G425</f>
        <v>968850</v>
      </c>
    </row>
    <row r="310" spans="1:84" hidden="1" x14ac:dyDescent="0.25"/>
    <row r="311" spans="1:84" hidden="1" x14ac:dyDescent="0.25">
      <c r="B311" t="s">
        <v>61</v>
      </c>
    </row>
    <row r="312" spans="1:84" s="5" customFormat="1" ht="43.15" customHeight="1" x14ac:dyDescent="0.25">
      <c r="A312" s="21" t="s">
        <v>459</v>
      </c>
      <c r="B312" s="12" t="s">
        <v>460</v>
      </c>
      <c r="C312" s="23" t="s">
        <v>438</v>
      </c>
      <c r="D312" s="13" t="s">
        <v>440</v>
      </c>
      <c r="E312" s="13" t="s">
        <v>441</v>
      </c>
      <c r="F312" s="13" t="s">
        <v>442</v>
      </c>
      <c r="G312" s="13" t="s">
        <v>443</v>
      </c>
    </row>
    <row r="313" spans="1:84" s="42" customFormat="1" ht="15.75" hidden="1" customHeight="1" x14ac:dyDescent="0.25">
      <c r="A313" s="39"/>
      <c r="B313" s="40" t="s">
        <v>34</v>
      </c>
      <c r="C313" s="41">
        <f t="shared" ref="C313:G315" si="144">C314</f>
        <v>105253.78</v>
      </c>
      <c r="D313" s="41">
        <f t="shared" si="144"/>
        <v>102886.08</v>
      </c>
      <c r="E313" s="182">
        <f t="shared" si="144"/>
        <v>97016</v>
      </c>
      <c r="F313" s="182">
        <f t="shared" si="144"/>
        <v>119016</v>
      </c>
      <c r="G313" s="182">
        <f t="shared" si="144"/>
        <v>99916</v>
      </c>
    </row>
    <row r="314" spans="1:84" s="47" customFormat="1" ht="15" customHeight="1" x14ac:dyDescent="0.25">
      <c r="A314" s="43"/>
      <c r="B314" s="44" t="s">
        <v>120</v>
      </c>
      <c r="C314" s="45">
        <f t="shared" si="144"/>
        <v>105253.78</v>
      </c>
      <c r="D314" s="45">
        <f t="shared" si="144"/>
        <v>102886.08</v>
      </c>
      <c r="E314" s="183">
        <f t="shared" si="144"/>
        <v>97016</v>
      </c>
      <c r="F314" s="183">
        <f t="shared" si="144"/>
        <v>119016</v>
      </c>
      <c r="G314" s="183">
        <f t="shared" si="144"/>
        <v>99916</v>
      </c>
    </row>
    <row r="315" spans="1:84" s="47" customFormat="1" ht="17.25" customHeight="1" x14ac:dyDescent="0.25">
      <c r="A315" s="43"/>
      <c r="B315" s="44" t="s">
        <v>178</v>
      </c>
      <c r="C315" s="45">
        <f t="shared" si="144"/>
        <v>105253.78</v>
      </c>
      <c r="D315" s="45">
        <f t="shared" si="144"/>
        <v>102886.08</v>
      </c>
      <c r="E315" s="183">
        <f t="shared" si="144"/>
        <v>97016</v>
      </c>
      <c r="F315" s="183">
        <f t="shared" si="144"/>
        <v>119016</v>
      </c>
      <c r="G315" s="183">
        <f t="shared" si="144"/>
        <v>99916</v>
      </c>
    </row>
    <row r="316" spans="1:84" s="47" customFormat="1" x14ac:dyDescent="0.25">
      <c r="A316" s="43"/>
      <c r="B316" s="44" t="s">
        <v>119</v>
      </c>
      <c r="C316" s="45">
        <f>C317+C365+C372+C387+C394+C402</f>
        <v>105253.78</v>
      </c>
      <c r="D316" s="46">
        <f>D317+D365+D372+D387+D394+D402+D415</f>
        <v>102886.08</v>
      </c>
      <c r="E316" s="46">
        <f>E317+E365+E372+E387+E394+E402+E413</f>
        <v>97016</v>
      </c>
      <c r="F316" s="46">
        <f t="shared" ref="F316:G316" si="145">F317+F365+F372+F387+F394+F402+F413</f>
        <v>119016</v>
      </c>
      <c r="G316" s="45">
        <f t="shared" si="145"/>
        <v>99916</v>
      </c>
    </row>
    <row r="317" spans="1:84" s="48" customFormat="1" x14ac:dyDescent="0.25">
      <c r="A317" s="43"/>
      <c r="B317" s="44" t="s">
        <v>461</v>
      </c>
      <c r="C317" s="45">
        <f t="shared" ref="C317:G318" si="146">C318</f>
        <v>86599.53</v>
      </c>
      <c r="D317" s="45">
        <f t="shared" si="146"/>
        <v>71496.899999999994</v>
      </c>
      <c r="E317" s="183">
        <f>E318</f>
        <v>73800</v>
      </c>
      <c r="F317" s="183">
        <f t="shared" si="146"/>
        <v>77300</v>
      </c>
      <c r="G317" s="183">
        <f t="shared" si="146"/>
        <v>80200</v>
      </c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47"/>
      <c r="AD317" s="47"/>
      <c r="AE317" s="47"/>
      <c r="AF317" s="47"/>
      <c r="AG317" s="47"/>
      <c r="AH317" s="47"/>
      <c r="AI317" s="47"/>
      <c r="AJ317" s="47"/>
      <c r="AK317" s="47"/>
      <c r="AL317" s="47"/>
      <c r="AM317" s="47"/>
      <c r="AN317" s="47"/>
      <c r="AO317" s="47"/>
      <c r="AP317" s="47"/>
      <c r="AQ317" s="47"/>
      <c r="AR317" s="47"/>
      <c r="AS317" s="47"/>
      <c r="AT317" s="47"/>
      <c r="AU317" s="47"/>
      <c r="AV317" s="47"/>
      <c r="AW317" s="47"/>
      <c r="AX317" s="47"/>
      <c r="AY317" s="47"/>
      <c r="AZ317" s="47"/>
      <c r="BA317" s="47"/>
      <c r="BB317" s="47"/>
      <c r="BC317" s="47"/>
      <c r="BD317" s="47"/>
      <c r="BE317" s="47"/>
      <c r="BF317" s="47"/>
      <c r="BG317" s="47"/>
      <c r="BH317" s="47"/>
      <c r="BI317" s="47"/>
      <c r="BJ317" s="47"/>
      <c r="BK317" s="47"/>
      <c r="BL317" s="47"/>
      <c r="BM317" s="47"/>
      <c r="BN317" s="47"/>
      <c r="BO317" s="47"/>
      <c r="BP317" s="47"/>
      <c r="BQ317" s="47"/>
      <c r="BR317" s="47"/>
      <c r="BS317" s="47"/>
      <c r="BT317" s="47"/>
      <c r="BU317" s="47"/>
      <c r="BV317" s="47"/>
      <c r="BW317" s="47"/>
      <c r="BX317" s="47"/>
      <c r="BY317" s="47"/>
      <c r="BZ317" s="47"/>
      <c r="CA317" s="47"/>
      <c r="CB317" s="47"/>
      <c r="CC317" s="47"/>
      <c r="CD317" s="47"/>
      <c r="CE317" s="47"/>
      <c r="CF317" s="47"/>
    </row>
    <row r="318" spans="1:84" s="49" customFormat="1" hidden="1" x14ac:dyDescent="0.25">
      <c r="A318" s="18"/>
      <c r="B318" s="19" t="s">
        <v>145</v>
      </c>
      <c r="C318" s="20">
        <f t="shared" ref="C318:D318" si="147">C319+C320</f>
        <v>86599.53</v>
      </c>
      <c r="D318" s="17">
        <f t="shared" si="147"/>
        <v>71496.899999999994</v>
      </c>
      <c r="E318" s="26">
        <f>E319</f>
        <v>73800</v>
      </c>
      <c r="F318" s="26">
        <f t="shared" si="146"/>
        <v>77300</v>
      </c>
      <c r="G318" s="22">
        <f t="shared" si="146"/>
        <v>80200</v>
      </c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</row>
    <row r="319" spans="1:84" s="49" customFormat="1" x14ac:dyDescent="0.25">
      <c r="A319" s="18"/>
      <c r="B319" s="19" t="s">
        <v>52</v>
      </c>
      <c r="C319" s="20">
        <f>C321+C354</f>
        <v>80990.39</v>
      </c>
      <c r="D319" s="17">
        <f>D321-D410</f>
        <v>69237.59</v>
      </c>
      <c r="E319" s="26">
        <f>E321</f>
        <v>73800</v>
      </c>
      <c r="F319" s="26">
        <f t="shared" ref="F319:G319" si="148">F321</f>
        <v>77300</v>
      </c>
      <c r="G319" s="22">
        <f t="shared" si="148"/>
        <v>80200</v>
      </c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</row>
    <row r="320" spans="1:84" s="49" customFormat="1" x14ac:dyDescent="0.25">
      <c r="A320" s="18"/>
      <c r="B320" s="19" t="s">
        <v>51</v>
      </c>
      <c r="C320" s="20">
        <f>C357</f>
        <v>5609.14</v>
      </c>
      <c r="D320" s="20">
        <f>D408+D383+D419</f>
        <v>2259.31</v>
      </c>
      <c r="E320" s="20">
        <f>E408+E383+E419</f>
        <v>8000</v>
      </c>
      <c r="F320" s="20">
        <f t="shared" ref="F320:G320" si="149">F408+F383+F419</f>
        <v>7000</v>
      </c>
      <c r="G320" s="20">
        <f t="shared" si="149"/>
        <v>0</v>
      </c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</row>
    <row r="321" spans="1:84" s="49" customFormat="1" x14ac:dyDescent="0.25">
      <c r="A321" s="18">
        <v>3</v>
      </c>
      <c r="B321" s="19" t="s">
        <v>2</v>
      </c>
      <c r="C321" s="20">
        <f>C322+C328+C351+C349</f>
        <v>64093.47</v>
      </c>
      <c r="D321" s="17">
        <f>D322+D328+D351+D349</f>
        <v>71496.899999999994</v>
      </c>
      <c r="E321" s="26">
        <f>E322+E328+E351+E349</f>
        <v>73800</v>
      </c>
      <c r="F321" s="26">
        <f t="shared" ref="F321:G321" si="150">F322+F328+F351+F349</f>
        <v>77300</v>
      </c>
      <c r="G321" s="22">
        <f t="shared" si="150"/>
        <v>80200</v>
      </c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</row>
    <row r="322" spans="1:84" s="49" customFormat="1" x14ac:dyDescent="0.25">
      <c r="A322" s="50">
        <v>31</v>
      </c>
      <c r="B322" s="51" t="s">
        <v>18</v>
      </c>
      <c r="C322" s="20">
        <f>C323+C324+C326</f>
        <v>14799.06</v>
      </c>
      <c r="D322" s="20">
        <f>D323+D324+D326</f>
        <v>27201.32</v>
      </c>
      <c r="E322" s="22">
        <f>E323+E324+E326</f>
        <v>28200</v>
      </c>
      <c r="F322" s="22">
        <f t="shared" ref="F322:G322" si="151">F323+F324+F326</f>
        <v>28300</v>
      </c>
      <c r="G322" s="22">
        <f t="shared" si="151"/>
        <v>28400</v>
      </c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</row>
    <row r="323" spans="1:84" s="52" customFormat="1" hidden="1" x14ac:dyDescent="0.25">
      <c r="A323" s="184">
        <v>311</v>
      </c>
      <c r="B323" s="185" t="s">
        <v>143</v>
      </c>
      <c r="C323" s="184">
        <v>12965.38</v>
      </c>
      <c r="D323" s="1">
        <v>22138.18</v>
      </c>
      <c r="E323" s="1">
        <v>22800</v>
      </c>
      <c r="F323" s="1">
        <v>22800</v>
      </c>
      <c r="G323" s="1">
        <v>22800</v>
      </c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</row>
    <row r="324" spans="1:84" s="52" customFormat="1" hidden="1" x14ac:dyDescent="0.25">
      <c r="A324" s="184">
        <v>312</v>
      </c>
      <c r="B324" s="186" t="s">
        <v>20</v>
      </c>
      <c r="C324" s="1">
        <f>C325</f>
        <v>0</v>
      </c>
      <c r="D324" s="1">
        <f>D325</f>
        <v>1400</v>
      </c>
      <c r="E324" s="1">
        <f>E325</f>
        <v>1600</v>
      </c>
      <c r="F324" s="1">
        <f t="shared" ref="F324:G324" si="152">F325</f>
        <v>1600</v>
      </c>
      <c r="G324" s="1">
        <f t="shared" si="152"/>
        <v>1600</v>
      </c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</row>
    <row r="325" spans="1:84" s="52" customFormat="1" hidden="1" x14ac:dyDescent="0.25">
      <c r="A325" s="184">
        <v>31215</v>
      </c>
      <c r="B325" s="170" t="s">
        <v>94</v>
      </c>
      <c r="C325" s="158"/>
      <c r="D325" s="163">
        <v>1400</v>
      </c>
      <c r="E325" s="1">
        <v>1600</v>
      </c>
      <c r="F325" s="1">
        <v>1600</v>
      </c>
      <c r="G325" s="1">
        <v>1600</v>
      </c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</row>
    <row r="326" spans="1:84" s="52" customFormat="1" hidden="1" x14ac:dyDescent="0.25">
      <c r="A326" s="53">
        <v>313</v>
      </c>
      <c r="B326" s="185" t="s">
        <v>21</v>
      </c>
      <c r="C326" s="185">
        <v>1833.68</v>
      </c>
      <c r="D326" s="1">
        <f>D327</f>
        <v>3663.14</v>
      </c>
      <c r="E326" s="1">
        <f t="shared" ref="E326" si="153">E327</f>
        <v>3800</v>
      </c>
      <c r="F326" s="1">
        <v>3900</v>
      </c>
      <c r="G326" s="1">
        <v>4000</v>
      </c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</row>
    <row r="327" spans="1:84" s="52" customFormat="1" hidden="1" x14ac:dyDescent="0.25">
      <c r="A327" s="158">
        <v>31321</v>
      </c>
      <c r="B327" s="170" t="s">
        <v>274</v>
      </c>
      <c r="C327" s="170"/>
      <c r="D327" s="163">
        <v>3663.14</v>
      </c>
      <c r="E327" s="1">
        <v>3800</v>
      </c>
      <c r="F327" s="163">
        <v>3900</v>
      </c>
      <c r="G327" s="163">
        <v>4000</v>
      </c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</row>
    <row r="328" spans="1:84" s="29" customFormat="1" x14ac:dyDescent="0.25">
      <c r="A328" s="27">
        <v>32</v>
      </c>
      <c r="B328" s="28" t="s">
        <v>22</v>
      </c>
      <c r="C328" s="22">
        <f>C341+C331+C329</f>
        <v>46971.13</v>
      </c>
      <c r="D328" s="22">
        <f t="shared" ref="D328:G328" si="154">D341+D331+D329</f>
        <v>44295.579999999994</v>
      </c>
      <c r="E328" s="22">
        <f>E341+E331+E329</f>
        <v>45600</v>
      </c>
      <c r="F328" s="22">
        <f t="shared" si="154"/>
        <v>49000</v>
      </c>
      <c r="G328" s="22">
        <f t="shared" si="154"/>
        <v>51800</v>
      </c>
    </row>
    <row r="329" spans="1:84" s="258" customFormat="1" hidden="1" x14ac:dyDescent="0.25">
      <c r="A329" s="255">
        <v>321</v>
      </c>
      <c r="B329" s="256" t="s">
        <v>23</v>
      </c>
      <c r="C329" s="257">
        <f>C330</f>
        <v>0</v>
      </c>
      <c r="D329" s="257">
        <f t="shared" ref="D329:G329" si="155">D330</f>
        <v>0</v>
      </c>
      <c r="E329" s="257">
        <f>E330</f>
        <v>1500</v>
      </c>
      <c r="F329" s="257">
        <f t="shared" si="155"/>
        <v>1600</v>
      </c>
      <c r="G329" s="396">
        <f t="shared" si="155"/>
        <v>1700</v>
      </c>
    </row>
    <row r="330" spans="1:84" s="258" customFormat="1" hidden="1" x14ac:dyDescent="0.25">
      <c r="A330" s="255">
        <v>32141</v>
      </c>
      <c r="B330" s="256" t="s">
        <v>276</v>
      </c>
      <c r="C330" s="257">
        <v>0</v>
      </c>
      <c r="D330" s="257">
        <v>0</v>
      </c>
      <c r="E330" s="257">
        <v>1500</v>
      </c>
      <c r="F330" s="257">
        <v>1600</v>
      </c>
      <c r="G330" s="396">
        <v>1700</v>
      </c>
    </row>
    <row r="331" spans="1:84" s="166" customFormat="1" hidden="1" x14ac:dyDescent="0.25">
      <c r="A331" s="173">
        <v>323</v>
      </c>
      <c r="B331" s="174" t="s">
        <v>25</v>
      </c>
      <c r="C331" s="174">
        <v>40781.71</v>
      </c>
      <c r="D331" s="1">
        <f>D332+D333+D334+D335+D336+D337+D338+D339+D340</f>
        <v>35880.949999999997</v>
      </c>
      <c r="E331" s="1">
        <f>E332+E333+E334+E335+E336+E337+E338+E339+E340</f>
        <v>28200</v>
      </c>
      <c r="F331" s="1">
        <f t="shared" ref="F331:G331" si="156">F332+F333+F334+F335+F336+F337+F338+F339+F340</f>
        <v>31500</v>
      </c>
      <c r="G331" s="1">
        <f t="shared" si="156"/>
        <v>34200</v>
      </c>
    </row>
    <row r="332" spans="1:84" hidden="1" x14ac:dyDescent="0.25">
      <c r="A332" s="175">
        <v>323310</v>
      </c>
      <c r="B332" s="176" t="s">
        <v>228</v>
      </c>
      <c r="C332" s="176"/>
      <c r="D332" s="1">
        <v>2654.46</v>
      </c>
      <c r="E332" s="1">
        <v>2700</v>
      </c>
      <c r="F332" s="1">
        <v>3000</v>
      </c>
      <c r="G332" s="1">
        <v>4000</v>
      </c>
    </row>
    <row r="333" spans="1:84" hidden="1" x14ac:dyDescent="0.25">
      <c r="A333" s="175">
        <v>323390</v>
      </c>
      <c r="B333" s="176" t="s">
        <v>254</v>
      </c>
      <c r="C333" s="176"/>
      <c r="D333" s="1">
        <v>2654.46</v>
      </c>
      <c r="E333" s="1">
        <v>2700</v>
      </c>
      <c r="F333" s="1">
        <v>3000</v>
      </c>
      <c r="G333" s="1">
        <v>3500</v>
      </c>
    </row>
    <row r="334" spans="1:84" hidden="1" x14ac:dyDescent="0.25">
      <c r="A334" s="175">
        <v>323720</v>
      </c>
      <c r="B334" s="176" t="s">
        <v>76</v>
      </c>
      <c r="C334" s="176"/>
      <c r="D334" s="1">
        <v>3318.07</v>
      </c>
      <c r="E334" s="1">
        <v>3400</v>
      </c>
      <c r="F334" s="1">
        <v>5000</v>
      </c>
      <c r="G334" s="1">
        <v>5000</v>
      </c>
    </row>
    <row r="335" spans="1:84" hidden="1" x14ac:dyDescent="0.25">
      <c r="A335" s="175">
        <v>323730</v>
      </c>
      <c r="B335" s="176" t="s">
        <v>77</v>
      </c>
      <c r="C335" s="176"/>
      <c r="D335" s="1">
        <v>1990.84</v>
      </c>
      <c r="E335" s="1">
        <v>2000</v>
      </c>
      <c r="F335" s="1">
        <v>2000</v>
      </c>
      <c r="G335" s="1">
        <v>2000</v>
      </c>
    </row>
    <row r="336" spans="1:84" hidden="1" x14ac:dyDescent="0.25">
      <c r="A336" s="175">
        <v>323750</v>
      </c>
      <c r="B336" s="176" t="s">
        <v>78</v>
      </c>
      <c r="C336" s="176"/>
      <c r="D336" s="1">
        <v>10000</v>
      </c>
      <c r="E336" s="1">
        <v>2000</v>
      </c>
      <c r="F336" s="1">
        <v>2000</v>
      </c>
      <c r="G336" s="1">
        <v>2000</v>
      </c>
    </row>
    <row r="337" spans="1:7" hidden="1" x14ac:dyDescent="0.25">
      <c r="A337" s="175">
        <v>323760</v>
      </c>
      <c r="B337" s="176" t="s">
        <v>79</v>
      </c>
      <c r="C337" s="176"/>
      <c r="D337" s="1">
        <v>1990.84</v>
      </c>
      <c r="E337" s="1">
        <v>2000</v>
      </c>
      <c r="F337" s="1">
        <v>2000</v>
      </c>
      <c r="G337" s="1">
        <v>2000</v>
      </c>
    </row>
    <row r="338" spans="1:7" hidden="1" x14ac:dyDescent="0.25">
      <c r="A338" s="175">
        <v>323790</v>
      </c>
      <c r="B338" s="176" t="s">
        <v>80</v>
      </c>
      <c r="C338" s="176"/>
      <c r="D338" s="1">
        <v>6636.14</v>
      </c>
      <c r="E338" s="1">
        <v>6700</v>
      </c>
      <c r="F338" s="1">
        <v>7000</v>
      </c>
      <c r="G338" s="1">
        <v>8000</v>
      </c>
    </row>
    <row r="339" spans="1:7" hidden="1" x14ac:dyDescent="0.25">
      <c r="A339" s="175">
        <v>323910</v>
      </c>
      <c r="B339" s="176" t="s">
        <v>239</v>
      </c>
      <c r="C339" s="176"/>
      <c r="D339" s="1">
        <v>3981.68</v>
      </c>
      <c r="E339" s="1">
        <v>4000</v>
      </c>
      <c r="F339" s="1">
        <v>4500</v>
      </c>
      <c r="G339" s="1">
        <v>5000</v>
      </c>
    </row>
    <row r="340" spans="1:7" hidden="1" x14ac:dyDescent="0.25">
      <c r="A340" s="175">
        <v>323990</v>
      </c>
      <c r="B340" s="176" t="s">
        <v>105</v>
      </c>
      <c r="C340" s="176"/>
      <c r="D340" s="1">
        <v>2654.46</v>
      </c>
      <c r="E340" s="1">
        <v>2700</v>
      </c>
      <c r="F340" s="1">
        <v>3000</v>
      </c>
      <c r="G340" s="1">
        <v>2700</v>
      </c>
    </row>
    <row r="341" spans="1:7" s="166" customFormat="1" hidden="1" x14ac:dyDescent="0.25">
      <c r="A341" s="173">
        <v>329</v>
      </c>
      <c r="B341" s="174" t="s">
        <v>26</v>
      </c>
      <c r="C341" s="174">
        <v>6189.42</v>
      </c>
      <c r="D341" s="1">
        <f>D342+D343+D344+D345+D346+D347+D348</f>
        <v>8414.6299999999992</v>
      </c>
      <c r="E341" s="1">
        <f>E342+E343+E344+E345+E346+E347+E348</f>
        <v>15900</v>
      </c>
      <c r="F341" s="1">
        <f t="shared" ref="F341:G341" si="157">F342+F343+F344+F345+F346+F347+F348</f>
        <v>15900</v>
      </c>
      <c r="G341" s="1">
        <f t="shared" si="157"/>
        <v>15900</v>
      </c>
    </row>
    <row r="342" spans="1:7" hidden="1" x14ac:dyDescent="0.25">
      <c r="A342" s="175">
        <v>329110</v>
      </c>
      <c r="B342" s="176" t="s">
        <v>133</v>
      </c>
      <c r="C342" s="176"/>
      <c r="D342" s="1">
        <v>1194.51</v>
      </c>
      <c r="E342" s="1">
        <v>1200</v>
      </c>
      <c r="F342" s="1">
        <v>1200</v>
      </c>
      <c r="G342" s="1">
        <v>1200</v>
      </c>
    </row>
    <row r="343" spans="1:7" hidden="1" x14ac:dyDescent="0.25">
      <c r="A343" s="175">
        <v>329111</v>
      </c>
      <c r="B343" s="187" t="s">
        <v>304</v>
      </c>
      <c r="C343" s="187"/>
      <c r="D343" s="1">
        <v>318.52999999999997</v>
      </c>
      <c r="E343" s="1">
        <v>400</v>
      </c>
      <c r="F343" s="1">
        <v>400</v>
      </c>
      <c r="G343" s="1">
        <v>400</v>
      </c>
    </row>
    <row r="344" spans="1:7" hidden="1" x14ac:dyDescent="0.25">
      <c r="A344" s="175">
        <v>329310</v>
      </c>
      <c r="B344" s="176" t="s">
        <v>81</v>
      </c>
      <c r="C344" s="176"/>
      <c r="D344" s="1">
        <v>1327.23</v>
      </c>
      <c r="E344" s="1">
        <v>1500</v>
      </c>
      <c r="F344" s="1">
        <v>1500</v>
      </c>
      <c r="G344" s="1">
        <v>1500</v>
      </c>
    </row>
    <row r="345" spans="1:7" hidden="1" x14ac:dyDescent="0.25">
      <c r="A345" s="175">
        <v>329410</v>
      </c>
      <c r="B345" s="176" t="s">
        <v>82</v>
      </c>
      <c r="C345" s="176"/>
      <c r="D345" s="1">
        <v>1592.67</v>
      </c>
      <c r="E345" s="1">
        <v>8100</v>
      </c>
      <c r="F345" s="1">
        <v>8100</v>
      </c>
      <c r="G345" s="1">
        <v>8100</v>
      </c>
    </row>
    <row r="346" spans="1:7" hidden="1" x14ac:dyDescent="0.25">
      <c r="A346" s="175">
        <v>329910</v>
      </c>
      <c r="B346" s="176" t="s">
        <v>83</v>
      </c>
      <c r="C346" s="176"/>
      <c r="D346" s="1">
        <v>663.61</v>
      </c>
      <c r="E346" s="1">
        <v>700</v>
      </c>
      <c r="F346" s="1">
        <v>700</v>
      </c>
      <c r="G346" s="1">
        <v>700</v>
      </c>
    </row>
    <row r="347" spans="1:7" hidden="1" x14ac:dyDescent="0.25">
      <c r="A347" s="175">
        <v>329990</v>
      </c>
      <c r="B347" s="176" t="s">
        <v>26</v>
      </c>
      <c r="C347" s="176"/>
      <c r="D347" s="1">
        <v>1990.85</v>
      </c>
      <c r="E347" s="1">
        <v>2000</v>
      </c>
      <c r="F347" s="1">
        <v>2000</v>
      </c>
      <c r="G347" s="1">
        <v>2000</v>
      </c>
    </row>
    <row r="348" spans="1:7" hidden="1" x14ac:dyDescent="0.25">
      <c r="A348" s="175">
        <v>329990</v>
      </c>
      <c r="B348" s="176" t="s">
        <v>226</v>
      </c>
      <c r="C348" s="176"/>
      <c r="D348" s="188">
        <v>1327.23</v>
      </c>
      <c r="E348" s="188">
        <v>2000</v>
      </c>
      <c r="F348" s="188">
        <v>2000</v>
      </c>
      <c r="G348" s="1">
        <v>2000</v>
      </c>
    </row>
    <row r="349" spans="1:7" s="150" customFormat="1" x14ac:dyDescent="0.25">
      <c r="A349" s="24">
        <v>36</v>
      </c>
      <c r="B349" s="149" t="s">
        <v>194</v>
      </c>
      <c r="C349" s="149">
        <f>C350</f>
        <v>996.05</v>
      </c>
      <c r="D349" s="149">
        <v>0</v>
      </c>
      <c r="E349" s="149">
        <f t="shared" ref="E349:G349" si="158">E350</f>
        <v>0</v>
      </c>
      <c r="F349" s="149">
        <f t="shared" si="158"/>
        <v>0</v>
      </c>
      <c r="G349" s="397">
        <f t="shared" si="158"/>
        <v>0</v>
      </c>
    </row>
    <row r="350" spans="1:7" s="2" customFormat="1" hidden="1" x14ac:dyDescent="0.25">
      <c r="A350" s="175">
        <v>363</v>
      </c>
      <c r="B350" s="189" t="s">
        <v>195</v>
      </c>
      <c r="C350" s="189">
        <v>996.05</v>
      </c>
      <c r="D350" s="190">
        <v>0</v>
      </c>
      <c r="E350" s="190">
        <v>0</v>
      </c>
      <c r="F350" s="190">
        <v>0</v>
      </c>
      <c r="G350" s="398">
        <v>0</v>
      </c>
    </row>
    <row r="351" spans="1:7" s="3" customFormat="1" x14ac:dyDescent="0.25">
      <c r="A351" s="18">
        <v>38</v>
      </c>
      <c r="B351" s="19" t="s">
        <v>31</v>
      </c>
      <c r="C351" s="54">
        <f t="shared" ref="C351:G352" si="159">C352</f>
        <v>1327.23</v>
      </c>
      <c r="D351" s="54">
        <f t="shared" si="159"/>
        <v>0</v>
      </c>
      <c r="E351" s="58">
        <f t="shared" si="159"/>
        <v>0</v>
      </c>
      <c r="F351" s="54">
        <f t="shared" si="159"/>
        <v>0</v>
      </c>
      <c r="G351" s="20">
        <f t="shared" si="159"/>
        <v>0</v>
      </c>
    </row>
    <row r="352" spans="1:7" hidden="1" x14ac:dyDescent="0.25">
      <c r="A352" s="158">
        <v>383</v>
      </c>
      <c r="B352" s="170" t="s">
        <v>246</v>
      </c>
      <c r="C352" s="170">
        <v>1327.23</v>
      </c>
      <c r="D352" s="188">
        <f t="shared" si="159"/>
        <v>0</v>
      </c>
      <c r="E352" s="188">
        <f t="shared" si="159"/>
        <v>0</v>
      </c>
      <c r="F352" s="188">
        <f t="shared" si="159"/>
        <v>0</v>
      </c>
      <c r="G352" s="1">
        <f t="shared" si="159"/>
        <v>0</v>
      </c>
    </row>
    <row r="353" spans="1:7" hidden="1" x14ac:dyDescent="0.25">
      <c r="A353" s="158">
        <v>38319</v>
      </c>
      <c r="B353" s="170" t="s">
        <v>247</v>
      </c>
      <c r="C353" s="170"/>
      <c r="D353" s="188">
        <v>0</v>
      </c>
      <c r="E353" s="188">
        <v>0</v>
      </c>
      <c r="F353" s="188">
        <v>0</v>
      </c>
      <c r="G353" s="1">
        <v>0</v>
      </c>
    </row>
    <row r="354" spans="1:7" x14ac:dyDescent="0.25">
      <c r="A354" s="151">
        <v>5</v>
      </c>
      <c r="B354" s="152" t="s">
        <v>5</v>
      </c>
      <c r="C354" s="25">
        <f>C355</f>
        <v>16896.919999999998</v>
      </c>
      <c r="D354" s="149">
        <f t="shared" ref="D354:G355" si="160">D355</f>
        <v>0</v>
      </c>
      <c r="E354" s="149">
        <f t="shared" si="160"/>
        <v>0</v>
      </c>
      <c r="F354" s="149">
        <f t="shared" si="160"/>
        <v>0</v>
      </c>
      <c r="G354" s="397">
        <f t="shared" si="160"/>
        <v>0</v>
      </c>
    </row>
    <row r="355" spans="1:7" x14ac:dyDescent="0.25">
      <c r="A355" s="151">
        <v>54</v>
      </c>
      <c r="B355" s="152" t="s">
        <v>305</v>
      </c>
      <c r="C355" s="274">
        <f>C356</f>
        <v>16896.919999999998</v>
      </c>
      <c r="D355" s="191">
        <f t="shared" si="160"/>
        <v>0</v>
      </c>
      <c r="E355" s="189">
        <f t="shared" si="160"/>
        <v>0</v>
      </c>
      <c r="F355" s="191">
        <f t="shared" si="160"/>
        <v>0</v>
      </c>
      <c r="G355" s="399">
        <f t="shared" si="160"/>
        <v>0</v>
      </c>
    </row>
    <row r="356" spans="1:7" hidden="1" x14ac:dyDescent="0.25">
      <c r="A356" s="192">
        <v>547</v>
      </c>
      <c r="B356" s="193" t="s">
        <v>306</v>
      </c>
      <c r="C356" s="170">
        <v>16896.919999999998</v>
      </c>
      <c r="D356" s="191">
        <v>0</v>
      </c>
      <c r="E356" s="189">
        <v>0</v>
      </c>
      <c r="F356" s="191">
        <v>0</v>
      </c>
      <c r="G356" s="399">
        <v>0</v>
      </c>
    </row>
    <row r="357" spans="1:7" s="3" customFormat="1" x14ac:dyDescent="0.25">
      <c r="A357" s="18"/>
      <c r="B357" s="19" t="s">
        <v>51</v>
      </c>
      <c r="C357" s="54">
        <f>C358+C361+C362+C363</f>
        <v>5609.14</v>
      </c>
      <c r="D357" s="54">
        <f>D358+D361+D362+D363</f>
        <v>0</v>
      </c>
      <c r="E357" s="58">
        <f>E358+E361+E362+E363</f>
        <v>0</v>
      </c>
      <c r="F357" s="54">
        <f>F358+F361+F362+F363</f>
        <v>0</v>
      </c>
      <c r="G357" s="20">
        <f>G358+G361+G362+G363</f>
        <v>0</v>
      </c>
    </row>
    <row r="358" spans="1:7" s="3" customFormat="1" x14ac:dyDescent="0.25">
      <c r="A358" s="18">
        <v>38</v>
      </c>
      <c r="B358" s="19" t="s">
        <v>31</v>
      </c>
      <c r="C358" s="54">
        <f t="shared" ref="C358:G359" si="161">C359</f>
        <v>5609.14</v>
      </c>
      <c r="D358" s="54">
        <f t="shared" si="161"/>
        <v>0</v>
      </c>
      <c r="E358" s="58">
        <f t="shared" si="161"/>
        <v>0</v>
      </c>
      <c r="F358" s="54">
        <f t="shared" si="161"/>
        <v>0</v>
      </c>
      <c r="G358" s="20">
        <f t="shared" si="161"/>
        <v>0</v>
      </c>
    </row>
    <row r="359" spans="1:7" hidden="1" x14ac:dyDescent="0.25">
      <c r="A359" s="158">
        <v>383</v>
      </c>
      <c r="B359" s="170" t="s">
        <v>246</v>
      </c>
      <c r="C359" s="170">
        <v>5609.14</v>
      </c>
      <c r="D359" s="188">
        <f t="shared" si="161"/>
        <v>0</v>
      </c>
      <c r="E359" s="188">
        <f t="shared" si="161"/>
        <v>0</v>
      </c>
      <c r="F359" s="188">
        <f t="shared" si="161"/>
        <v>0</v>
      </c>
      <c r="G359" s="1">
        <f t="shared" si="161"/>
        <v>0</v>
      </c>
    </row>
    <row r="360" spans="1:7" hidden="1" x14ac:dyDescent="0.25">
      <c r="A360" s="158">
        <v>38311</v>
      </c>
      <c r="B360" s="170" t="s">
        <v>248</v>
      </c>
      <c r="C360" s="170"/>
      <c r="D360" s="188">
        <v>0</v>
      </c>
      <c r="E360" s="188">
        <v>0</v>
      </c>
      <c r="F360" s="188">
        <v>0</v>
      </c>
      <c r="G360" s="1">
        <v>0</v>
      </c>
    </row>
    <row r="361" spans="1:7" s="3" customFormat="1" x14ac:dyDescent="0.25">
      <c r="A361" s="18">
        <v>34</v>
      </c>
      <c r="B361" s="19" t="s">
        <v>27</v>
      </c>
      <c r="C361" s="148">
        <v>0</v>
      </c>
      <c r="D361" s="54">
        <v>0</v>
      </c>
      <c r="E361" s="58">
        <v>0</v>
      </c>
      <c r="F361" s="54">
        <v>0</v>
      </c>
      <c r="G361" s="20">
        <v>0</v>
      </c>
    </row>
    <row r="362" spans="1:7" s="3" customFormat="1" x14ac:dyDescent="0.25">
      <c r="A362" s="18">
        <v>35</v>
      </c>
      <c r="B362" s="19" t="s">
        <v>167</v>
      </c>
      <c r="C362" s="148">
        <v>0</v>
      </c>
      <c r="D362" s="54">
        <v>0</v>
      </c>
      <c r="E362" s="58">
        <v>0</v>
      </c>
      <c r="F362" s="54">
        <v>0</v>
      </c>
      <c r="G362" s="20">
        <v>0</v>
      </c>
    </row>
    <row r="363" spans="1:7" s="3" customFormat="1" x14ac:dyDescent="0.25">
      <c r="A363" s="18">
        <v>36</v>
      </c>
      <c r="B363" s="19" t="s">
        <v>235</v>
      </c>
      <c r="C363" s="148">
        <v>0</v>
      </c>
      <c r="D363" s="54">
        <v>0</v>
      </c>
      <c r="E363" s="58">
        <v>0</v>
      </c>
      <c r="F363" s="54">
        <v>0</v>
      </c>
      <c r="G363" s="20">
        <v>0</v>
      </c>
    </row>
    <row r="364" spans="1:7" x14ac:dyDescent="0.25">
      <c r="A364" s="158"/>
      <c r="B364" s="170"/>
      <c r="C364" s="170"/>
      <c r="D364" s="194"/>
      <c r="E364" s="188"/>
      <c r="F364" s="194"/>
      <c r="G364" s="163"/>
    </row>
    <row r="365" spans="1:7" s="47" customFormat="1" x14ac:dyDescent="0.25">
      <c r="A365" s="43"/>
      <c r="B365" s="44" t="s">
        <v>462</v>
      </c>
      <c r="C365" s="45">
        <f t="shared" ref="C365:D367" si="162">C366</f>
        <v>875.98</v>
      </c>
      <c r="D365" s="45">
        <f t="shared" si="162"/>
        <v>1911.21</v>
      </c>
      <c r="E365" s="183">
        <f t="shared" ref="E365:G365" si="163">E366</f>
        <v>2016</v>
      </c>
      <c r="F365" s="45">
        <f t="shared" si="163"/>
        <v>2016</v>
      </c>
      <c r="G365" s="45">
        <f t="shared" si="163"/>
        <v>2016</v>
      </c>
    </row>
    <row r="366" spans="1:7" s="3" customFormat="1" hidden="1" x14ac:dyDescent="0.25">
      <c r="A366" s="18"/>
      <c r="B366" s="19" t="s">
        <v>145</v>
      </c>
      <c r="C366" s="20">
        <f t="shared" si="162"/>
        <v>875.98</v>
      </c>
      <c r="D366" s="20">
        <f t="shared" si="162"/>
        <v>1911.21</v>
      </c>
      <c r="E366" s="22">
        <f t="shared" ref="C366:G369" si="164">E367</f>
        <v>2016</v>
      </c>
      <c r="F366" s="20">
        <f t="shared" si="164"/>
        <v>2016</v>
      </c>
      <c r="G366" s="20">
        <f t="shared" si="164"/>
        <v>2016</v>
      </c>
    </row>
    <row r="367" spans="1:7" s="3" customFormat="1" x14ac:dyDescent="0.25">
      <c r="A367" s="18"/>
      <c r="B367" s="19" t="s">
        <v>52</v>
      </c>
      <c r="C367" s="20">
        <f t="shared" si="162"/>
        <v>875.98</v>
      </c>
      <c r="D367" s="20">
        <f t="shared" si="162"/>
        <v>1911.21</v>
      </c>
      <c r="E367" s="22">
        <f t="shared" si="164"/>
        <v>2016</v>
      </c>
      <c r="F367" s="20">
        <f t="shared" si="164"/>
        <v>2016</v>
      </c>
      <c r="G367" s="20">
        <f t="shared" si="164"/>
        <v>2016</v>
      </c>
    </row>
    <row r="368" spans="1:7" s="3" customFormat="1" x14ac:dyDescent="0.25">
      <c r="A368" s="18">
        <v>3</v>
      </c>
      <c r="B368" s="19" t="s">
        <v>2</v>
      </c>
      <c r="C368" s="20">
        <f t="shared" si="164"/>
        <v>875.98</v>
      </c>
      <c r="D368" s="20">
        <f t="shared" si="164"/>
        <v>1911.21</v>
      </c>
      <c r="E368" s="22">
        <f t="shared" si="164"/>
        <v>2016</v>
      </c>
      <c r="F368" s="20">
        <f t="shared" si="164"/>
        <v>2016</v>
      </c>
      <c r="G368" s="20">
        <f t="shared" si="164"/>
        <v>2016</v>
      </c>
    </row>
    <row r="369" spans="1:7" s="3" customFormat="1" x14ac:dyDescent="0.25">
      <c r="A369" s="18">
        <v>38</v>
      </c>
      <c r="B369" s="19" t="s">
        <v>31</v>
      </c>
      <c r="C369" s="20">
        <f t="shared" si="164"/>
        <v>875.98</v>
      </c>
      <c r="D369" s="20">
        <f t="shared" si="164"/>
        <v>1911.21</v>
      </c>
      <c r="E369" s="22">
        <f t="shared" si="164"/>
        <v>2016</v>
      </c>
      <c r="F369" s="20">
        <f t="shared" si="164"/>
        <v>2016</v>
      </c>
      <c r="G369" s="20">
        <f t="shared" si="164"/>
        <v>2016</v>
      </c>
    </row>
    <row r="370" spans="1:7" hidden="1" x14ac:dyDescent="0.25">
      <c r="A370" s="158">
        <v>381</v>
      </c>
      <c r="B370" s="170" t="s">
        <v>84</v>
      </c>
      <c r="C370" s="170">
        <v>875.98</v>
      </c>
      <c r="D370" s="1">
        <v>1911.21</v>
      </c>
      <c r="E370" s="1">
        <v>2016</v>
      </c>
      <c r="F370" s="1">
        <v>2016</v>
      </c>
      <c r="G370" s="1">
        <v>2016</v>
      </c>
    </row>
    <row r="371" spans="1:7" x14ac:dyDescent="0.25">
      <c r="A371" s="158"/>
      <c r="B371" s="170"/>
      <c r="C371" s="170"/>
      <c r="D371" s="194"/>
      <c r="E371" s="188"/>
      <c r="F371" s="194"/>
      <c r="G371" s="163"/>
    </row>
    <row r="372" spans="1:7" s="47" customFormat="1" x14ac:dyDescent="0.25">
      <c r="A372" s="43"/>
      <c r="B372" s="44" t="s">
        <v>463</v>
      </c>
      <c r="C372" s="45">
        <f t="shared" ref="C372:G372" si="165">C373</f>
        <v>4505.99</v>
      </c>
      <c r="D372" s="45">
        <f t="shared" si="165"/>
        <v>11172.77</v>
      </c>
      <c r="E372" s="183">
        <f t="shared" si="165"/>
        <v>11200</v>
      </c>
      <c r="F372" s="183">
        <f t="shared" si="165"/>
        <v>11200</v>
      </c>
      <c r="G372" s="183">
        <f t="shared" si="165"/>
        <v>11200</v>
      </c>
    </row>
    <row r="373" spans="1:7" s="3" customFormat="1" hidden="1" x14ac:dyDescent="0.25">
      <c r="A373" s="18"/>
      <c r="B373" s="19" t="s">
        <v>145</v>
      </c>
      <c r="C373" s="20">
        <f>C374+C383</f>
        <v>4505.99</v>
      </c>
      <c r="D373" s="20">
        <f>D374+D383</f>
        <v>11172.77</v>
      </c>
      <c r="E373" s="22">
        <f>E374+E383</f>
        <v>11200</v>
      </c>
      <c r="F373" s="22">
        <f t="shared" ref="F373:G373" si="166">F374+F383</f>
        <v>11200</v>
      </c>
      <c r="G373" s="22">
        <f t="shared" si="166"/>
        <v>11200</v>
      </c>
    </row>
    <row r="374" spans="1:7" s="31" customFormat="1" x14ac:dyDescent="0.25">
      <c r="A374" s="24"/>
      <c r="B374" s="25" t="s">
        <v>52</v>
      </c>
      <c r="C374" s="22">
        <f>C375</f>
        <v>4505.99</v>
      </c>
      <c r="D374" s="22">
        <f>D375</f>
        <v>11172.77</v>
      </c>
      <c r="E374" s="22">
        <f>E375</f>
        <v>11200</v>
      </c>
      <c r="F374" s="22">
        <f t="shared" ref="F374:G374" si="167">F375</f>
        <v>11200</v>
      </c>
      <c r="G374" s="22">
        <f t="shared" si="167"/>
        <v>11200</v>
      </c>
    </row>
    <row r="375" spans="1:7" s="31" customFormat="1" x14ac:dyDescent="0.25">
      <c r="A375" s="24">
        <v>3</v>
      </c>
      <c r="B375" s="25" t="s">
        <v>2</v>
      </c>
      <c r="C375" s="22">
        <f t="shared" ref="C375:G375" si="168">C376</f>
        <v>4505.99</v>
      </c>
      <c r="D375" s="22">
        <f t="shared" si="168"/>
        <v>11172.77</v>
      </c>
      <c r="E375" s="22">
        <f t="shared" si="168"/>
        <v>11200</v>
      </c>
      <c r="F375" s="22">
        <f t="shared" si="168"/>
        <v>11200</v>
      </c>
      <c r="G375" s="22">
        <f t="shared" si="168"/>
        <v>11200</v>
      </c>
    </row>
    <row r="376" spans="1:7" s="31" customFormat="1" x14ac:dyDescent="0.25">
      <c r="A376" s="24">
        <v>32</v>
      </c>
      <c r="B376" s="25" t="s">
        <v>22</v>
      </c>
      <c r="C376" s="22">
        <f t="shared" ref="C376" si="169">C377+C379+C381</f>
        <v>4505.99</v>
      </c>
      <c r="D376" s="22">
        <f t="shared" ref="D376" si="170">D377+D379+D381</f>
        <v>11172.77</v>
      </c>
      <c r="E376" s="22">
        <f>E377+E379+E381</f>
        <v>11200</v>
      </c>
      <c r="F376" s="22">
        <f t="shared" ref="F376:G376" si="171">F377+F379+F381</f>
        <v>11200</v>
      </c>
      <c r="G376" s="22">
        <f t="shared" si="171"/>
        <v>11200</v>
      </c>
    </row>
    <row r="377" spans="1:7" hidden="1" x14ac:dyDescent="0.25">
      <c r="A377" s="175">
        <v>322</v>
      </c>
      <c r="B377" s="176" t="s">
        <v>24</v>
      </c>
      <c r="C377" s="176">
        <v>1144.29</v>
      </c>
      <c r="D377" s="1">
        <f>D378</f>
        <v>5000</v>
      </c>
      <c r="E377" s="1">
        <f>E378</f>
        <v>5000</v>
      </c>
      <c r="F377" s="1">
        <f t="shared" ref="F377:G377" si="172">F378</f>
        <v>5000</v>
      </c>
      <c r="G377" s="1">
        <f t="shared" si="172"/>
        <v>5000</v>
      </c>
    </row>
    <row r="378" spans="1:7" hidden="1" x14ac:dyDescent="0.25">
      <c r="A378" s="175">
        <v>32224</v>
      </c>
      <c r="B378" s="176" t="s">
        <v>197</v>
      </c>
      <c r="C378" s="176"/>
      <c r="D378" s="1">
        <v>5000</v>
      </c>
      <c r="E378" s="1">
        <v>5000</v>
      </c>
      <c r="F378" s="1">
        <v>5000</v>
      </c>
      <c r="G378" s="1">
        <v>5000</v>
      </c>
    </row>
    <row r="379" spans="1:7" hidden="1" x14ac:dyDescent="0.25">
      <c r="A379" s="175">
        <v>323</v>
      </c>
      <c r="B379" s="176" t="s">
        <v>25</v>
      </c>
      <c r="C379" s="176">
        <v>1652.93</v>
      </c>
      <c r="D379" s="1">
        <v>663.61</v>
      </c>
      <c r="E379" s="1">
        <f>E380</f>
        <v>700</v>
      </c>
      <c r="F379" s="1">
        <f t="shared" ref="F379:G379" si="173">F380</f>
        <v>700</v>
      </c>
      <c r="G379" s="1">
        <f t="shared" si="173"/>
        <v>700</v>
      </c>
    </row>
    <row r="380" spans="1:7" hidden="1" x14ac:dyDescent="0.25">
      <c r="A380" s="175">
        <v>3239</v>
      </c>
      <c r="B380" s="176" t="s">
        <v>198</v>
      </c>
      <c r="C380" s="176"/>
      <c r="D380" s="1">
        <v>663.61</v>
      </c>
      <c r="E380" s="1">
        <v>700</v>
      </c>
      <c r="F380" s="1">
        <v>700</v>
      </c>
      <c r="G380" s="1">
        <v>700</v>
      </c>
    </row>
    <row r="381" spans="1:7" hidden="1" x14ac:dyDescent="0.25">
      <c r="A381" s="175">
        <v>329</v>
      </c>
      <c r="B381" s="176" t="s">
        <v>26</v>
      </c>
      <c r="C381" s="1">
        <f t="shared" ref="C381:G381" si="174">C382</f>
        <v>1708.77</v>
      </c>
      <c r="D381" s="1">
        <f t="shared" si="174"/>
        <v>5509.16</v>
      </c>
      <c r="E381" s="1">
        <f t="shared" si="174"/>
        <v>5500</v>
      </c>
      <c r="F381" s="1">
        <f t="shared" si="174"/>
        <v>5500</v>
      </c>
      <c r="G381" s="1">
        <f t="shared" si="174"/>
        <v>5500</v>
      </c>
    </row>
    <row r="382" spans="1:7" hidden="1" x14ac:dyDescent="0.25">
      <c r="A382" s="175">
        <v>329310</v>
      </c>
      <c r="B382" s="176" t="s">
        <v>81</v>
      </c>
      <c r="C382" s="176">
        <v>1708.77</v>
      </c>
      <c r="D382" s="1">
        <v>5509.16</v>
      </c>
      <c r="E382" s="1">
        <v>5500</v>
      </c>
      <c r="F382" s="1">
        <v>5500</v>
      </c>
      <c r="G382" s="1">
        <v>5500</v>
      </c>
    </row>
    <row r="383" spans="1:7" s="3" customFormat="1" x14ac:dyDescent="0.25">
      <c r="A383" s="18"/>
      <c r="B383" s="19" t="s">
        <v>51</v>
      </c>
      <c r="C383" s="148">
        <v>0</v>
      </c>
      <c r="D383" s="20">
        <f t="shared" ref="D383:G384" si="175">D384</f>
        <v>0</v>
      </c>
      <c r="E383" s="22">
        <f t="shared" si="175"/>
        <v>0</v>
      </c>
      <c r="F383" s="20">
        <f t="shared" si="175"/>
        <v>0</v>
      </c>
      <c r="G383" s="20">
        <f t="shared" si="175"/>
        <v>0</v>
      </c>
    </row>
    <row r="384" spans="1:7" s="3" customFormat="1" x14ac:dyDescent="0.25">
      <c r="A384" s="18">
        <v>3</v>
      </c>
      <c r="B384" s="19" t="s">
        <v>2</v>
      </c>
      <c r="C384" s="148">
        <v>0</v>
      </c>
      <c r="D384" s="20">
        <f t="shared" si="175"/>
        <v>0</v>
      </c>
      <c r="E384" s="22">
        <f t="shared" si="175"/>
        <v>0</v>
      </c>
      <c r="F384" s="20">
        <f t="shared" si="175"/>
        <v>0</v>
      </c>
      <c r="G384" s="20">
        <f t="shared" si="175"/>
        <v>0</v>
      </c>
    </row>
    <row r="385" spans="1:7" s="3" customFormat="1" x14ac:dyDescent="0.25">
      <c r="A385" s="18">
        <v>32</v>
      </c>
      <c r="B385" s="19" t="s">
        <v>22</v>
      </c>
      <c r="C385" s="148">
        <v>0</v>
      </c>
      <c r="D385" s="20">
        <v>0</v>
      </c>
      <c r="E385" s="22">
        <v>0</v>
      </c>
      <c r="F385" s="20">
        <v>0</v>
      </c>
      <c r="G385" s="20">
        <v>0</v>
      </c>
    </row>
    <row r="386" spans="1:7" x14ac:dyDescent="0.25">
      <c r="A386" s="55"/>
      <c r="B386" s="56"/>
      <c r="C386" s="56"/>
      <c r="D386" s="194"/>
      <c r="E386" s="188"/>
      <c r="F386" s="194"/>
      <c r="G386" s="163"/>
    </row>
    <row r="387" spans="1:7" s="47" customFormat="1" x14ac:dyDescent="0.25">
      <c r="A387" s="43"/>
      <c r="B387" s="44" t="s">
        <v>464</v>
      </c>
      <c r="C387" s="45">
        <f t="shared" ref="C387:G391" si="176">C388</f>
        <v>1327.23</v>
      </c>
      <c r="D387" s="45">
        <f t="shared" si="176"/>
        <v>1990.84</v>
      </c>
      <c r="E387" s="183">
        <f t="shared" si="176"/>
        <v>0</v>
      </c>
      <c r="F387" s="45">
        <f t="shared" si="176"/>
        <v>1500</v>
      </c>
      <c r="G387" s="45">
        <f t="shared" si="176"/>
        <v>1500</v>
      </c>
    </row>
    <row r="388" spans="1:7" s="3" customFormat="1" hidden="1" x14ac:dyDescent="0.25">
      <c r="A388" s="18"/>
      <c r="B388" s="19" t="s">
        <v>145</v>
      </c>
      <c r="C388" s="20">
        <f t="shared" si="176"/>
        <v>1327.23</v>
      </c>
      <c r="D388" s="20">
        <f t="shared" si="176"/>
        <v>1990.84</v>
      </c>
      <c r="E388" s="22">
        <f t="shared" si="176"/>
        <v>0</v>
      </c>
      <c r="F388" s="20">
        <f t="shared" si="176"/>
        <v>1500</v>
      </c>
      <c r="G388" s="20">
        <f t="shared" si="176"/>
        <v>1500</v>
      </c>
    </row>
    <row r="389" spans="1:7" s="3" customFormat="1" x14ac:dyDescent="0.25">
      <c r="A389" s="18"/>
      <c r="B389" s="19" t="s">
        <v>52</v>
      </c>
      <c r="C389" s="20">
        <f t="shared" si="176"/>
        <v>1327.23</v>
      </c>
      <c r="D389" s="20">
        <f t="shared" si="176"/>
        <v>1990.84</v>
      </c>
      <c r="E389" s="22">
        <f t="shared" si="176"/>
        <v>0</v>
      </c>
      <c r="F389" s="20">
        <f t="shared" si="176"/>
        <v>1500</v>
      </c>
      <c r="G389" s="20">
        <f t="shared" si="176"/>
        <v>1500</v>
      </c>
    </row>
    <row r="390" spans="1:7" s="3" customFormat="1" x14ac:dyDescent="0.25">
      <c r="A390" s="18">
        <v>3</v>
      </c>
      <c r="B390" s="19" t="s">
        <v>2</v>
      </c>
      <c r="C390" s="20">
        <f t="shared" si="176"/>
        <v>1327.23</v>
      </c>
      <c r="D390" s="20">
        <f t="shared" si="176"/>
        <v>1990.84</v>
      </c>
      <c r="E390" s="22">
        <f t="shared" si="176"/>
        <v>0</v>
      </c>
      <c r="F390" s="20">
        <f t="shared" si="176"/>
        <v>1500</v>
      </c>
      <c r="G390" s="20">
        <f t="shared" si="176"/>
        <v>1500</v>
      </c>
    </row>
    <row r="391" spans="1:7" s="3" customFormat="1" x14ac:dyDescent="0.25">
      <c r="A391" s="18">
        <v>38</v>
      </c>
      <c r="B391" s="19" t="s">
        <v>32</v>
      </c>
      <c r="C391" s="20">
        <f t="shared" si="176"/>
        <v>1327.23</v>
      </c>
      <c r="D391" s="20">
        <f t="shared" si="176"/>
        <v>1990.84</v>
      </c>
      <c r="E391" s="22">
        <f t="shared" si="176"/>
        <v>0</v>
      </c>
      <c r="F391" s="20">
        <f t="shared" si="176"/>
        <v>1500</v>
      </c>
      <c r="G391" s="20">
        <f t="shared" si="176"/>
        <v>1500</v>
      </c>
    </row>
    <row r="392" spans="1:7" hidden="1" x14ac:dyDescent="0.25">
      <c r="A392" s="158">
        <v>381</v>
      </c>
      <c r="B392" s="170" t="s">
        <v>199</v>
      </c>
      <c r="C392" s="163">
        <v>1327.23</v>
      </c>
      <c r="D392" s="163">
        <v>1990.84</v>
      </c>
      <c r="E392" s="1">
        <v>0</v>
      </c>
      <c r="F392" s="163">
        <v>1500</v>
      </c>
      <c r="G392" s="163">
        <v>1500</v>
      </c>
    </row>
    <row r="393" spans="1:7" x14ac:dyDescent="0.25">
      <c r="A393" s="158"/>
      <c r="B393" s="170"/>
      <c r="C393" s="170"/>
      <c r="D393" s="194"/>
      <c r="E393" s="188"/>
      <c r="F393" s="194"/>
      <c r="G393" s="163"/>
    </row>
    <row r="394" spans="1:7" s="47" customFormat="1" x14ac:dyDescent="0.25">
      <c r="A394" s="43"/>
      <c r="B394" s="44" t="s">
        <v>465</v>
      </c>
      <c r="C394" s="45">
        <f t="shared" ref="C394:G398" si="177">C395</f>
        <v>11945.05</v>
      </c>
      <c r="D394" s="45">
        <f t="shared" si="177"/>
        <v>11945.05</v>
      </c>
      <c r="E394" s="183">
        <f t="shared" si="177"/>
        <v>2000</v>
      </c>
      <c r="F394" s="45">
        <f t="shared" si="177"/>
        <v>5000</v>
      </c>
      <c r="G394" s="45">
        <f t="shared" si="177"/>
        <v>5000</v>
      </c>
    </row>
    <row r="395" spans="1:7" s="3" customFormat="1" hidden="1" x14ac:dyDescent="0.25">
      <c r="A395" s="18"/>
      <c r="B395" s="19" t="s">
        <v>145</v>
      </c>
      <c r="C395" s="20">
        <f t="shared" si="177"/>
        <v>11945.05</v>
      </c>
      <c r="D395" s="20">
        <f t="shared" si="177"/>
        <v>11945.05</v>
      </c>
      <c r="E395" s="22">
        <f t="shared" si="177"/>
        <v>2000</v>
      </c>
      <c r="F395" s="20">
        <f t="shared" si="177"/>
        <v>5000</v>
      </c>
      <c r="G395" s="20">
        <f t="shared" si="177"/>
        <v>5000</v>
      </c>
    </row>
    <row r="396" spans="1:7" s="3" customFormat="1" x14ac:dyDescent="0.25">
      <c r="A396" s="18"/>
      <c r="B396" s="19" t="s">
        <v>52</v>
      </c>
      <c r="C396" s="20">
        <f t="shared" si="177"/>
        <v>11945.05</v>
      </c>
      <c r="D396" s="20">
        <f t="shared" si="177"/>
        <v>11945.05</v>
      </c>
      <c r="E396" s="22">
        <f t="shared" si="177"/>
        <v>2000</v>
      </c>
      <c r="F396" s="20">
        <f t="shared" si="177"/>
        <v>5000</v>
      </c>
      <c r="G396" s="20">
        <f t="shared" si="177"/>
        <v>5000</v>
      </c>
    </row>
    <row r="397" spans="1:7" s="3" customFormat="1" x14ac:dyDescent="0.25">
      <c r="A397" s="18">
        <v>5</v>
      </c>
      <c r="B397" s="19" t="s">
        <v>5</v>
      </c>
      <c r="C397" s="20">
        <f t="shared" si="177"/>
        <v>11945.05</v>
      </c>
      <c r="D397" s="20">
        <f t="shared" si="177"/>
        <v>11945.05</v>
      </c>
      <c r="E397" s="22">
        <f t="shared" si="177"/>
        <v>2000</v>
      </c>
      <c r="F397" s="20">
        <f t="shared" si="177"/>
        <v>5000</v>
      </c>
      <c r="G397" s="20">
        <f t="shared" si="177"/>
        <v>5000</v>
      </c>
    </row>
    <row r="398" spans="1:7" s="3" customFormat="1" x14ac:dyDescent="0.25">
      <c r="A398" s="18">
        <v>53</v>
      </c>
      <c r="B398" s="19" t="s">
        <v>59</v>
      </c>
      <c r="C398" s="20">
        <f t="shared" si="177"/>
        <v>11945.05</v>
      </c>
      <c r="D398" s="20">
        <f t="shared" si="177"/>
        <v>11945.05</v>
      </c>
      <c r="E398" s="22">
        <f t="shared" si="177"/>
        <v>2000</v>
      </c>
      <c r="F398" s="20">
        <f t="shared" si="177"/>
        <v>5000</v>
      </c>
      <c r="G398" s="20">
        <f t="shared" si="177"/>
        <v>5000</v>
      </c>
    </row>
    <row r="399" spans="1:7" hidden="1" x14ac:dyDescent="0.25">
      <c r="A399" s="158">
        <v>532</v>
      </c>
      <c r="B399" s="170" t="s">
        <v>204</v>
      </c>
      <c r="C399" s="163">
        <v>11945.05</v>
      </c>
      <c r="D399" s="163">
        <v>11945.05</v>
      </c>
      <c r="E399" s="1">
        <v>2000</v>
      </c>
      <c r="F399" s="163">
        <v>5000</v>
      </c>
      <c r="G399" s="163">
        <v>5000</v>
      </c>
    </row>
    <row r="400" spans="1:7" ht="14.45" hidden="1" customHeight="1" x14ac:dyDescent="0.25">
      <c r="A400" s="158">
        <v>53212</v>
      </c>
      <c r="B400" s="170" t="s">
        <v>204</v>
      </c>
      <c r="C400" s="163">
        <v>0</v>
      </c>
      <c r="D400" s="163">
        <v>0</v>
      </c>
      <c r="E400" s="1">
        <v>0</v>
      </c>
      <c r="F400" s="163">
        <v>0</v>
      </c>
      <c r="G400" s="163">
        <v>0</v>
      </c>
    </row>
    <row r="401" spans="1:7" ht="14.45" customHeight="1" x14ac:dyDescent="0.25">
      <c r="A401" s="158"/>
      <c r="B401" s="170"/>
      <c r="C401" s="170"/>
      <c r="D401" s="194"/>
      <c r="E401" s="188"/>
      <c r="F401" s="194"/>
      <c r="G401" s="163"/>
    </row>
    <row r="402" spans="1:7" s="3" customFormat="1" ht="14.45" customHeight="1" x14ac:dyDescent="0.25">
      <c r="A402" s="43"/>
      <c r="B402" s="44" t="s">
        <v>567</v>
      </c>
      <c r="C402" s="57">
        <f>C403</f>
        <v>0</v>
      </c>
      <c r="D402" s="57">
        <f>D403</f>
        <v>4369.3099999999995</v>
      </c>
      <c r="E402" s="195">
        <f>E403</f>
        <v>0</v>
      </c>
      <c r="F402" s="57">
        <f>F403</f>
        <v>0</v>
      </c>
      <c r="G402" s="45">
        <f>G403</f>
        <v>0</v>
      </c>
    </row>
    <row r="403" spans="1:7" s="3" customFormat="1" ht="14.45" hidden="1" customHeight="1" x14ac:dyDescent="0.25">
      <c r="A403" s="18"/>
      <c r="B403" s="19" t="s">
        <v>145</v>
      </c>
      <c r="C403" s="54">
        <f>C404+C408</f>
        <v>0</v>
      </c>
      <c r="D403" s="54">
        <f>D404+D408</f>
        <v>4369.3099999999995</v>
      </c>
      <c r="E403" s="58">
        <f>E404+E408</f>
        <v>0</v>
      </c>
      <c r="F403" s="54">
        <f>F404+F408</f>
        <v>0</v>
      </c>
      <c r="G403" s="20">
        <f>G404+G408</f>
        <v>0</v>
      </c>
    </row>
    <row r="404" spans="1:7" s="31" customFormat="1" ht="14.45" customHeight="1" x14ac:dyDescent="0.25">
      <c r="A404" s="24"/>
      <c r="B404" s="25" t="s">
        <v>52</v>
      </c>
      <c r="C404" s="58">
        <f t="shared" ref="C404:G406" si="178">C405</f>
        <v>0</v>
      </c>
      <c r="D404" s="58">
        <f t="shared" si="178"/>
        <v>2110</v>
      </c>
      <c r="E404" s="58">
        <f t="shared" si="178"/>
        <v>0</v>
      </c>
      <c r="F404" s="58">
        <f t="shared" si="178"/>
        <v>0</v>
      </c>
      <c r="G404" s="22">
        <f t="shared" si="178"/>
        <v>0</v>
      </c>
    </row>
    <row r="405" spans="1:7" s="31" customFormat="1" ht="14.45" customHeight="1" x14ac:dyDescent="0.25">
      <c r="A405" s="24">
        <v>3</v>
      </c>
      <c r="B405" s="25" t="s">
        <v>2</v>
      </c>
      <c r="C405" s="58">
        <f t="shared" si="178"/>
        <v>0</v>
      </c>
      <c r="D405" s="58">
        <f t="shared" si="178"/>
        <v>2110</v>
      </c>
      <c r="E405" s="58">
        <f t="shared" si="178"/>
        <v>0</v>
      </c>
      <c r="F405" s="58">
        <f t="shared" si="178"/>
        <v>0</v>
      </c>
      <c r="G405" s="22">
        <f t="shared" si="178"/>
        <v>0</v>
      </c>
    </row>
    <row r="406" spans="1:7" s="31" customFormat="1" ht="14.45" customHeight="1" x14ac:dyDescent="0.25">
      <c r="A406" s="24">
        <v>32</v>
      </c>
      <c r="B406" s="25" t="s">
        <v>22</v>
      </c>
      <c r="C406" s="58">
        <f t="shared" si="178"/>
        <v>0</v>
      </c>
      <c r="D406" s="58">
        <f t="shared" si="178"/>
        <v>2110</v>
      </c>
      <c r="E406" s="58">
        <f t="shared" si="178"/>
        <v>0</v>
      </c>
      <c r="F406" s="58">
        <f t="shared" si="178"/>
        <v>0</v>
      </c>
      <c r="G406" s="22">
        <f t="shared" si="178"/>
        <v>0</v>
      </c>
    </row>
    <row r="407" spans="1:7" ht="14.45" hidden="1" customHeight="1" x14ac:dyDescent="0.25">
      <c r="A407" s="175">
        <v>329</v>
      </c>
      <c r="B407" s="176" t="s">
        <v>26</v>
      </c>
      <c r="C407" s="188">
        <v>0</v>
      </c>
      <c r="D407" s="188">
        <v>2110</v>
      </c>
      <c r="E407" s="188">
        <v>0</v>
      </c>
      <c r="F407" s="188">
        <v>0</v>
      </c>
      <c r="G407" s="1">
        <v>0</v>
      </c>
    </row>
    <row r="408" spans="1:7" s="31" customFormat="1" ht="14.45" customHeight="1" x14ac:dyDescent="0.25">
      <c r="A408" s="24"/>
      <c r="B408" s="25" t="s">
        <v>263</v>
      </c>
      <c r="C408" s="58">
        <f t="shared" ref="C408:G410" si="179">C409</f>
        <v>0</v>
      </c>
      <c r="D408" s="58">
        <f t="shared" si="179"/>
        <v>2259.31</v>
      </c>
      <c r="E408" s="58">
        <f t="shared" si="179"/>
        <v>0</v>
      </c>
      <c r="F408" s="58">
        <f t="shared" si="179"/>
        <v>0</v>
      </c>
      <c r="G408" s="22">
        <f t="shared" si="179"/>
        <v>0</v>
      </c>
    </row>
    <row r="409" spans="1:7" s="31" customFormat="1" ht="14.45" customHeight="1" x14ac:dyDescent="0.25">
      <c r="A409" s="24">
        <v>3</v>
      </c>
      <c r="B409" s="25" t="s">
        <v>2</v>
      </c>
      <c r="C409" s="58">
        <f t="shared" si="179"/>
        <v>0</v>
      </c>
      <c r="D409" s="58">
        <f t="shared" si="179"/>
        <v>2259.31</v>
      </c>
      <c r="E409" s="58">
        <f t="shared" si="179"/>
        <v>0</v>
      </c>
      <c r="F409" s="58">
        <f t="shared" si="179"/>
        <v>0</v>
      </c>
      <c r="G409" s="22">
        <f t="shared" si="179"/>
        <v>0</v>
      </c>
    </row>
    <row r="410" spans="1:7" s="31" customFormat="1" ht="14.45" customHeight="1" x14ac:dyDescent="0.25">
      <c r="A410" s="24">
        <v>32</v>
      </c>
      <c r="B410" s="25" t="s">
        <v>22</v>
      </c>
      <c r="C410" s="58">
        <f t="shared" si="179"/>
        <v>0</v>
      </c>
      <c r="D410" s="58">
        <f t="shared" si="179"/>
        <v>2259.31</v>
      </c>
      <c r="E410" s="58">
        <f t="shared" si="179"/>
        <v>0</v>
      </c>
      <c r="F410" s="58">
        <f t="shared" si="179"/>
        <v>0</v>
      </c>
      <c r="G410" s="22">
        <f t="shared" si="179"/>
        <v>0</v>
      </c>
    </row>
    <row r="411" spans="1:7" ht="14.45" hidden="1" customHeight="1" x14ac:dyDescent="0.25">
      <c r="A411" s="175">
        <v>329</v>
      </c>
      <c r="B411" s="176" t="s">
        <v>26</v>
      </c>
      <c r="C411" s="188">
        <v>0</v>
      </c>
      <c r="D411" s="188">
        <v>2259.31</v>
      </c>
      <c r="E411" s="188">
        <v>0</v>
      </c>
      <c r="F411" s="188">
        <v>0</v>
      </c>
      <c r="G411" s="1">
        <v>0</v>
      </c>
    </row>
    <row r="412" spans="1:7" ht="14.45" customHeight="1" x14ac:dyDescent="0.25">
      <c r="A412" s="175"/>
      <c r="B412" s="176"/>
      <c r="C412" s="188"/>
      <c r="D412" s="188"/>
      <c r="E412" s="188"/>
      <c r="F412" s="188"/>
      <c r="G412" s="1"/>
    </row>
    <row r="413" spans="1:7" ht="14.45" customHeight="1" x14ac:dyDescent="0.25">
      <c r="A413" s="43"/>
      <c r="B413" s="44" t="s">
        <v>466</v>
      </c>
      <c r="C413" s="57">
        <f>C414</f>
        <v>0</v>
      </c>
      <c r="D413" s="57">
        <f>D414</f>
        <v>0</v>
      </c>
      <c r="E413" s="195">
        <f>E414</f>
        <v>8000</v>
      </c>
      <c r="F413" s="57">
        <f>F414</f>
        <v>22000</v>
      </c>
      <c r="G413" s="45">
        <f>G414</f>
        <v>0</v>
      </c>
    </row>
    <row r="414" spans="1:7" ht="14.45" hidden="1" customHeight="1" x14ac:dyDescent="0.25">
      <c r="A414" s="18"/>
      <c r="B414" s="19" t="s">
        <v>145</v>
      </c>
      <c r="C414" s="54">
        <f>C415+C419</f>
        <v>0</v>
      </c>
      <c r="D414" s="54">
        <f>D415+D419</f>
        <v>0</v>
      </c>
      <c r="E414" s="58">
        <f>E415+E419</f>
        <v>8000</v>
      </c>
      <c r="F414" s="54">
        <f>F415+F419</f>
        <v>22000</v>
      </c>
      <c r="G414" s="20">
        <f>G415+G419</f>
        <v>0</v>
      </c>
    </row>
    <row r="415" spans="1:7" ht="14.45" customHeight="1" x14ac:dyDescent="0.25">
      <c r="A415" s="24"/>
      <c r="B415" s="25" t="s">
        <v>52</v>
      </c>
      <c r="C415" s="58">
        <f t="shared" ref="C415:G417" si="180">C416</f>
        <v>0</v>
      </c>
      <c r="D415" s="58">
        <f t="shared" si="180"/>
        <v>0</v>
      </c>
      <c r="E415" s="58">
        <f t="shared" si="180"/>
        <v>0</v>
      </c>
      <c r="F415" s="58">
        <f t="shared" si="180"/>
        <v>15000</v>
      </c>
      <c r="G415" s="22">
        <f t="shared" si="180"/>
        <v>0</v>
      </c>
    </row>
    <row r="416" spans="1:7" ht="14.45" customHeight="1" x14ac:dyDescent="0.25">
      <c r="A416" s="24">
        <v>3</v>
      </c>
      <c r="B416" s="25" t="s">
        <v>2</v>
      </c>
      <c r="C416" s="58">
        <f t="shared" si="180"/>
        <v>0</v>
      </c>
      <c r="D416" s="58">
        <f t="shared" si="180"/>
        <v>0</v>
      </c>
      <c r="E416" s="58">
        <f t="shared" si="180"/>
        <v>0</v>
      </c>
      <c r="F416" s="58">
        <f t="shared" si="180"/>
        <v>15000</v>
      </c>
      <c r="G416" s="22">
        <f t="shared" si="180"/>
        <v>0</v>
      </c>
    </row>
    <row r="417" spans="1:7" ht="14.45" customHeight="1" x14ac:dyDescent="0.25">
      <c r="A417" s="24">
        <v>32</v>
      </c>
      <c r="B417" s="25" t="s">
        <v>22</v>
      </c>
      <c r="C417" s="58">
        <f t="shared" si="180"/>
        <v>0</v>
      </c>
      <c r="D417" s="58">
        <f t="shared" si="180"/>
        <v>0</v>
      </c>
      <c r="E417" s="58">
        <f t="shared" si="180"/>
        <v>0</v>
      </c>
      <c r="F417" s="58">
        <f t="shared" si="180"/>
        <v>15000</v>
      </c>
      <c r="G417" s="22">
        <f t="shared" si="180"/>
        <v>0</v>
      </c>
    </row>
    <row r="418" spans="1:7" ht="14.45" hidden="1" customHeight="1" x14ac:dyDescent="0.25">
      <c r="A418" s="175">
        <v>329</v>
      </c>
      <c r="B418" s="176" t="s">
        <v>26</v>
      </c>
      <c r="C418" s="188">
        <v>0</v>
      </c>
      <c r="D418" s="188">
        <v>0</v>
      </c>
      <c r="E418" s="188">
        <v>0</v>
      </c>
      <c r="F418" s="188">
        <v>15000</v>
      </c>
      <c r="G418" s="1">
        <v>0</v>
      </c>
    </row>
    <row r="419" spans="1:7" ht="14.45" customHeight="1" x14ac:dyDescent="0.25">
      <c r="A419" s="24"/>
      <c r="B419" s="25" t="s">
        <v>263</v>
      </c>
      <c r="C419" s="58">
        <f t="shared" ref="C419:G421" si="181">C420</f>
        <v>0</v>
      </c>
      <c r="D419" s="58">
        <f t="shared" si="181"/>
        <v>0</v>
      </c>
      <c r="E419" s="58">
        <f t="shared" si="181"/>
        <v>8000</v>
      </c>
      <c r="F419" s="58">
        <f t="shared" si="181"/>
        <v>7000</v>
      </c>
      <c r="G419" s="22">
        <f t="shared" si="181"/>
        <v>0</v>
      </c>
    </row>
    <row r="420" spans="1:7" ht="14.45" customHeight="1" x14ac:dyDescent="0.25">
      <c r="A420" s="24">
        <v>3</v>
      </c>
      <c r="B420" s="25" t="s">
        <v>2</v>
      </c>
      <c r="C420" s="58">
        <f t="shared" si="181"/>
        <v>0</v>
      </c>
      <c r="D420" s="58">
        <f t="shared" si="181"/>
        <v>0</v>
      </c>
      <c r="E420" s="58">
        <f t="shared" si="181"/>
        <v>8000</v>
      </c>
      <c r="F420" s="58">
        <f t="shared" si="181"/>
        <v>7000</v>
      </c>
      <c r="G420" s="22">
        <f t="shared" si="181"/>
        <v>0</v>
      </c>
    </row>
    <row r="421" spans="1:7" ht="14.45" customHeight="1" x14ac:dyDescent="0.25">
      <c r="A421" s="24">
        <v>32</v>
      </c>
      <c r="B421" s="25" t="s">
        <v>22</v>
      </c>
      <c r="C421" s="58">
        <f t="shared" si="181"/>
        <v>0</v>
      </c>
      <c r="D421" s="58">
        <f t="shared" si="181"/>
        <v>0</v>
      </c>
      <c r="E421" s="58">
        <f t="shared" si="181"/>
        <v>8000</v>
      </c>
      <c r="F421" s="58">
        <f t="shared" si="181"/>
        <v>7000</v>
      </c>
      <c r="G421" s="22">
        <f t="shared" si="181"/>
        <v>0</v>
      </c>
    </row>
    <row r="422" spans="1:7" ht="14.45" hidden="1" customHeight="1" x14ac:dyDescent="0.25">
      <c r="A422" s="175">
        <v>329</v>
      </c>
      <c r="B422" s="176" t="s">
        <v>26</v>
      </c>
      <c r="C422" s="188">
        <v>0</v>
      </c>
      <c r="D422" s="188">
        <v>0</v>
      </c>
      <c r="E422" s="188">
        <v>8000</v>
      </c>
      <c r="F422" s="188">
        <v>7000</v>
      </c>
      <c r="G422" s="1">
        <v>0</v>
      </c>
    </row>
    <row r="423" spans="1:7" x14ac:dyDescent="0.25">
      <c r="A423" s="158"/>
      <c r="B423" s="170"/>
      <c r="C423" s="170"/>
      <c r="D423" s="194"/>
      <c r="E423" s="188"/>
      <c r="F423" s="194"/>
      <c r="G423" s="163"/>
    </row>
    <row r="424" spans="1:7" s="63" customFormat="1" x14ac:dyDescent="0.25">
      <c r="A424" s="59"/>
      <c r="B424" s="60" t="s">
        <v>35</v>
      </c>
      <c r="C424" s="61">
        <f>C425</f>
        <v>1452537.2100000002</v>
      </c>
      <c r="D424" s="61">
        <f>D425</f>
        <v>2952716.68</v>
      </c>
      <c r="E424" s="196">
        <f>E425</f>
        <v>3962550</v>
      </c>
      <c r="F424" s="196">
        <f t="shared" ref="F424:G424" si="182">F425</f>
        <v>1138550</v>
      </c>
      <c r="G424" s="196">
        <f t="shared" si="182"/>
        <v>968850</v>
      </c>
    </row>
    <row r="425" spans="1:7" s="63" customFormat="1" x14ac:dyDescent="0.25">
      <c r="A425" s="59"/>
      <c r="B425" s="60" t="s">
        <v>121</v>
      </c>
      <c r="C425" s="196">
        <f>C426+C511+C637+C821+C921+C959+C978+C1007+C1022+C1037+C1045+C1136+C1219+C1250+C1259+C1268+C1276+C1302</f>
        <v>1452537.2100000002</v>
      </c>
      <c r="D425" s="196">
        <f>D426+D511+D637+D821+D921+D959+D978+D1007+D1022+D1037+D1045+D1136+D1219+D1250+D1259+D1268+D1276+D1302</f>
        <v>2952716.68</v>
      </c>
      <c r="E425" s="196">
        <f>E426+E511+E637+E821+E921+E959+E978+E1007+E1022+E1037+E1045+E1136+E1219+E1250+E1259+E1268+E1276+E1302</f>
        <v>3962550</v>
      </c>
      <c r="F425" s="196">
        <f>F426+F511+F637+F821+F921+F959+F978+F1007+F1022+F1037+F1045+F1136+F1219+F1250+F1259+F1268+F1276+F1302</f>
        <v>1138550</v>
      </c>
      <c r="G425" s="196">
        <f>G426+G511+G637+G821+G921+G959+G978+G1007+G1022+G1037+G1045+G1136+G1219+G1250+G1259+G1268+G1276+G1302</f>
        <v>968850</v>
      </c>
    </row>
    <row r="426" spans="1:7" s="63" customFormat="1" x14ac:dyDescent="0.25">
      <c r="A426" s="64"/>
      <c r="B426" s="60" t="s">
        <v>283</v>
      </c>
      <c r="C426" s="61">
        <f>C427+C502+0.01</f>
        <v>184132.26</v>
      </c>
      <c r="D426" s="62">
        <f>D427+D502</f>
        <v>205073.95</v>
      </c>
      <c r="E426" s="197">
        <f>E427+E502</f>
        <v>206050</v>
      </c>
      <c r="F426" s="62">
        <f>F427+F502</f>
        <v>209650</v>
      </c>
      <c r="G426" s="62">
        <f>G427+G502</f>
        <v>210950</v>
      </c>
    </row>
    <row r="427" spans="1:7" s="63" customFormat="1" x14ac:dyDescent="0.25">
      <c r="A427" s="64"/>
      <c r="B427" s="60" t="s">
        <v>467</v>
      </c>
      <c r="C427" s="61">
        <f>C428</f>
        <v>180111.26</v>
      </c>
      <c r="D427" s="61">
        <f>D428</f>
        <v>190474.44</v>
      </c>
      <c r="E427" s="196">
        <f>E428</f>
        <v>193750</v>
      </c>
      <c r="F427" s="61">
        <f>F428</f>
        <v>197050</v>
      </c>
      <c r="G427" s="61">
        <f>G428</f>
        <v>198050</v>
      </c>
    </row>
    <row r="428" spans="1:7" s="3" customFormat="1" hidden="1" x14ac:dyDescent="0.25">
      <c r="A428" s="65"/>
      <c r="B428" s="19" t="s">
        <v>146</v>
      </c>
      <c r="C428" s="20">
        <f>C430+C482+C494</f>
        <v>180111.26</v>
      </c>
      <c r="D428" s="20">
        <f>D430+D482+0.01</f>
        <v>190474.44</v>
      </c>
      <c r="E428" s="22">
        <f>E430+E482</f>
        <v>193750</v>
      </c>
      <c r="F428" s="20">
        <f>F430+F482</f>
        <v>197050</v>
      </c>
      <c r="G428" s="20">
        <f>G430+G482</f>
        <v>198050</v>
      </c>
    </row>
    <row r="429" spans="1:7" s="3" customFormat="1" x14ac:dyDescent="0.25">
      <c r="A429" s="65"/>
      <c r="B429" s="19" t="s">
        <v>52</v>
      </c>
      <c r="C429" s="20">
        <f>C430+C482+0.01</f>
        <v>179460.97000000003</v>
      </c>
      <c r="D429" s="20">
        <f>D430+D482+0.01</f>
        <v>190474.44</v>
      </c>
      <c r="E429" s="22">
        <f>E430+E482</f>
        <v>193750</v>
      </c>
      <c r="F429" s="20">
        <f>F430+F482</f>
        <v>197050</v>
      </c>
      <c r="G429" s="20">
        <f>G430+G482</f>
        <v>198050</v>
      </c>
    </row>
    <row r="430" spans="1:7" s="31" customFormat="1" x14ac:dyDescent="0.25">
      <c r="A430" s="24">
        <v>3</v>
      </c>
      <c r="B430" s="25" t="s">
        <v>39</v>
      </c>
      <c r="C430" s="22">
        <f>C431+C441+C476+C480+0.01</f>
        <v>168052.31000000003</v>
      </c>
      <c r="D430" s="22">
        <f>D431+D441+D476+D480</f>
        <v>172174.68</v>
      </c>
      <c r="E430" s="22">
        <f>E431+E441+E476+E480</f>
        <v>174650</v>
      </c>
      <c r="F430" s="22">
        <f>F431+F441+F476+F480</f>
        <v>177950</v>
      </c>
      <c r="G430" s="22">
        <f>G431+G441+G476+G480</f>
        <v>178950</v>
      </c>
    </row>
    <row r="431" spans="1:7" s="31" customFormat="1" x14ac:dyDescent="0.25">
      <c r="A431" s="24">
        <v>31</v>
      </c>
      <c r="B431" s="25" t="s">
        <v>18</v>
      </c>
      <c r="C431" s="22">
        <f>C432+C434+C439</f>
        <v>96371.810000000012</v>
      </c>
      <c r="D431" s="22">
        <f>D432+D434+D439</f>
        <v>99674.829999999987</v>
      </c>
      <c r="E431" s="22">
        <f>E432+E434+E439</f>
        <v>101900</v>
      </c>
      <c r="F431" s="22">
        <f>F432+F434+F439</f>
        <v>105000</v>
      </c>
      <c r="G431" s="22">
        <f>G432+G434+G439</f>
        <v>106000</v>
      </c>
    </row>
    <row r="432" spans="1:7" hidden="1" x14ac:dyDescent="0.25">
      <c r="A432" s="175">
        <v>311</v>
      </c>
      <c r="B432" s="176" t="s">
        <v>143</v>
      </c>
      <c r="C432" s="176">
        <v>79521.070000000007</v>
      </c>
      <c r="D432" s="1">
        <f t="shared" ref="D432:G432" si="183">D433</f>
        <v>84544.43</v>
      </c>
      <c r="E432" s="1">
        <f t="shared" si="183"/>
        <v>86000</v>
      </c>
      <c r="F432" s="1">
        <f t="shared" si="183"/>
        <v>87000</v>
      </c>
      <c r="G432" s="1">
        <f t="shared" si="183"/>
        <v>88000</v>
      </c>
    </row>
    <row r="433" spans="1:84" hidden="1" x14ac:dyDescent="0.25">
      <c r="A433" s="175">
        <v>31111</v>
      </c>
      <c r="B433" s="176" t="s">
        <v>272</v>
      </c>
      <c r="C433" s="176"/>
      <c r="D433" s="1">
        <v>84544.43</v>
      </c>
      <c r="E433" s="1">
        <v>86000</v>
      </c>
      <c r="F433" s="1">
        <v>87000</v>
      </c>
      <c r="G433" s="1">
        <v>88000</v>
      </c>
    </row>
    <row r="434" spans="1:84" hidden="1" x14ac:dyDescent="0.25">
      <c r="A434" s="175">
        <v>312</v>
      </c>
      <c r="B434" s="176" t="s">
        <v>20</v>
      </c>
      <c r="C434" s="176">
        <v>6504.33</v>
      </c>
      <c r="D434" s="1">
        <f t="shared" ref="D434" si="184">D435+D436+D437+D438</f>
        <v>7565.2</v>
      </c>
      <c r="E434" s="1">
        <f t="shared" ref="E434" si="185">E435+E436+E437+E438</f>
        <v>7900</v>
      </c>
      <c r="F434" s="1">
        <f t="shared" ref="F434:G434" si="186">F435+F436+F437+F438</f>
        <v>9500</v>
      </c>
      <c r="G434" s="1">
        <f t="shared" si="186"/>
        <v>9500</v>
      </c>
    </row>
    <row r="435" spans="1:84" hidden="1" x14ac:dyDescent="0.25">
      <c r="A435" s="175">
        <v>31212</v>
      </c>
      <c r="B435" s="176" t="s">
        <v>252</v>
      </c>
      <c r="C435" s="176"/>
      <c r="D435" s="1">
        <v>3318.07</v>
      </c>
      <c r="E435" s="1">
        <v>3400</v>
      </c>
      <c r="F435" s="1">
        <v>4000</v>
      </c>
      <c r="G435" s="1">
        <v>4000</v>
      </c>
    </row>
    <row r="436" spans="1:84" hidden="1" x14ac:dyDescent="0.25">
      <c r="A436" s="175">
        <v>31215</v>
      </c>
      <c r="B436" s="176" t="s">
        <v>94</v>
      </c>
      <c r="C436" s="176"/>
      <c r="D436" s="1">
        <v>929.06</v>
      </c>
      <c r="E436" s="1">
        <v>1000</v>
      </c>
      <c r="F436" s="1">
        <v>1000</v>
      </c>
      <c r="G436" s="1">
        <v>1000</v>
      </c>
    </row>
    <row r="437" spans="1:84" hidden="1" x14ac:dyDescent="0.25">
      <c r="A437" s="175">
        <v>31216</v>
      </c>
      <c r="B437" s="176" t="s">
        <v>273</v>
      </c>
      <c r="C437" s="176"/>
      <c r="D437" s="1">
        <v>1858.12</v>
      </c>
      <c r="E437" s="1">
        <v>2000</v>
      </c>
      <c r="F437" s="1">
        <v>3000</v>
      </c>
      <c r="G437" s="1">
        <v>3000</v>
      </c>
    </row>
    <row r="438" spans="1:84" hidden="1" x14ac:dyDescent="0.25">
      <c r="A438" s="175">
        <v>31219</v>
      </c>
      <c r="B438" s="176" t="s">
        <v>95</v>
      </c>
      <c r="C438" s="176"/>
      <c r="D438" s="1">
        <v>1459.95</v>
      </c>
      <c r="E438" s="1">
        <v>1500</v>
      </c>
      <c r="F438" s="1">
        <v>1500</v>
      </c>
      <c r="G438" s="1">
        <v>1500</v>
      </c>
    </row>
    <row r="439" spans="1:84" hidden="1" x14ac:dyDescent="0.25">
      <c r="A439" s="175">
        <v>313</v>
      </c>
      <c r="B439" s="176" t="s">
        <v>21</v>
      </c>
      <c r="C439" s="176">
        <v>10346.41</v>
      </c>
      <c r="D439" s="1">
        <f>D440</f>
        <v>7565.2</v>
      </c>
      <c r="E439" s="1">
        <f>E440</f>
        <v>8000</v>
      </c>
      <c r="F439" s="1">
        <v>8500</v>
      </c>
      <c r="G439" s="1">
        <v>8500</v>
      </c>
    </row>
    <row r="440" spans="1:84" hidden="1" x14ac:dyDescent="0.25">
      <c r="A440" s="175">
        <v>31321</v>
      </c>
      <c r="B440" s="176" t="s">
        <v>274</v>
      </c>
      <c r="C440" s="176"/>
      <c r="D440" s="1">
        <v>7565.2</v>
      </c>
      <c r="E440" s="1">
        <v>8000</v>
      </c>
      <c r="F440" s="1">
        <v>8000</v>
      </c>
      <c r="G440" s="1">
        <v>8000</v>
      </c>
    </row>
    <row r="441" spans="1:84" s="31" customFormat="1" ht="15.6" customHeight="1" x14ac:dyDescent="0.25">
      <c r="A441" s="24">
        <v>32</v>
      </c>
      <c r="B441" s="25" t="s">
        <v>22</v>
      </c>
      <c r="C441" s="22">
        <f>C442+C448+C456+C468</f>
        <v>69602.009999999995</v>
      </c>
      <c r="D441" s="22">
        <f>D442+D448+D456+D468</f>
        <v>70509.010000000009</v>
      </c>
      <c r="E441" s="22">
        <f>E442+E448+E456+E468</f>
        <v>70650</v>
      </c>
      <c r="F441" s="22">
        <f t="shared" ref="F441:G441" si="187">F442+F448+F456+F468</f>
        <v>70850</v>
      </c>
      <c r="G441" s="22">
        <f t="shared" si="187"/>
        <v>70850</v>
      </c>
    </row>
    <row r="442" spans="1:84" s="66" customFormat="1" hidden="1" x14ac:dyDescent="0.25">
      <c r="A442" s="175">
        <v>321</v>
      </c>
      <c r="B442" s="176" t="s">
        <v>23</v>
      </c>
      <c r="C442" s="176">
        <v>8381.18</v>
      </c>
      <c r="D442" s="1">
        <f>D443+D444+D445+D446+D447</f>
        <v>11392.41</v>
      </c>
      <c r="E442" s="1">
        <f>E443+E444+E445+E446+E447</f>
        <v>11700</v>
      </c>
      <c r="F442" s="1">
        <f t="shared" ref="F442:G442" si="188">F443+F444+F445+F446+F447</f>
        <v>11900</v>
      </c>
      <c r="G442" s="1">
        <f t="shared" si="188"/>
        <v>11900</v>
      </c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</row>
    <row r="443" spans="1:84" s="66" customFormat="1" hidden="1" x14ac:dyDescent="0.25">
      <c r="A443" s="175">
        <v>32111</v>
      </c>
      <c r="B443" s="176" t="s">
        <v>275</v>
      </c>
      <c r="C443" s="176"/>
      <c r="D443" s="1">
        <v>265.45</v>
      </c>
      <c r="E443" s="1">
        <v>300</v>
      </c>
      <c r="F443" s="1">
        <v>500</v>
      </c>
      <c r="G443" s="1">
        <v>500</v>
      </c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</row>
    <row r="444" spans="1:84" hidden="1" x14ac:dyDescent="0.25">
      <c r="A444" s="175">
        <v>32115</v>
      </c>
      <c r="B444" s="176" t="s">
        <v>96</v>
      </c>
      <c r="C444" s="176"/>
      <c r="D444" s="1">
        <v>398.17</v>
      </c>
      <c r="E444" s="1">
        <v>400</v>
      </c>
      <c r="F444" s="1">
        <v>400</v>
      </c>
      <c r="G444" s="1">
        <v>400</v>
      </c>
    </row>
    <row r="445" spans="1:84" hidden="1" x14ac:dyDescent="0.25">
      <c r="A445" s="175">
        <v>32121</v>
      </c>
      <c r="B445" s="176" t="s">
        <v>97</v>
      </c>
      <c r="C445" s="176"/>
      <c r="D445" s="1">
        <v>8228.7999999999993</v>
      </c>
      <c r="E445" s="1">
        <v>8500</v>
      </c>
      <c r="F445" s="1">
        <v>8500</v>
      </c>
      <c r="G445" s="1">
        <v>8500</v>
      </c>
    </row>
    <row r="446" spans="1:84" hidden="1" x14ac:dyDescent="0.25">
      <c r="A446" s="175">
        <v>32131</v>
      </c>
      <c r="B446" s="176" t="s">
        <v>98</v>
      </c>
      <c r="C446" s="176"/>
      <c r="D446" s="1">
        <v>999.99</v>
      </c>
      <c r="E446" s="1">
        <v>1000</v>
      </c>
      <c r="F446" s="1">
        <v>1000</v>
      </c>
      <c r="G446" s="1">
        <v>1000</v>
      </c>
    </row>
    <row r="447" spans="1:84" hidden="1" x14ac:dyDescent="0.25">
      <c r="A447" s="175">
        <v>32141</v>
      </c>
      <c r="B447" s="176" t="s">
        <v>276</v>
      </c>
      <c r="C447" s="176"/>
      <c r="D447" s="1">
        <v>1500</v>
      </c>
      <c r="E447" s="1">
        <v>1500</v>
      </c>
      <c r="F447" s="1">
        <v>1500</v>
      </c>
      <c r="G447" s="1">
        <v>1500</v>
      </c>
    </row>
    <row r="448" spans="1:84" hidden="1" x14ac:dyDescent="0.25">
      <c r="A448" s="175">
        <v>322</v>
      </c>
      <c r="B448" s="176" t="s">
        <v>24</v>
      </c>
      <c r="C448" s="176">
        <v>14989.52</v>
      </c>
      <c r="D448" s="1">
        <f t="shared" ref="D448" si="189">D449+D450+D451+D452+D453+D454+D455</f>
        <v>16059.46</v>
      </c>
      <c r="E448" s="1">
        <f>E449+E450+E451+E452+E453+E454+E455</f>
        <v>16600</v>
      </c>
      <c r="F448" s="1">
        <f t="shared" ref="F448:G448" si="190">F449+F450+F451+F452+F453+F454+F455</f>
        <v>16600</v>
      </c>
      <c r="G448" s="1">
        <f t="shared" si="190"/>
        <v>16600</v>
      </c>
    </row>
    <row r="449" spans="1:84" hidden="1" x14ac:dyDescent="0.25">
      <c r="A449" s="175">
        <v>32211</v>
      </c>
      <c r="B449" s="176" t="s">
        <v>277</v>
      </c>
      <c r="C449" s="176"/>
      <c r="D449" s="1">
        <v>1990.84</v>
      </c>
      <c r="E449" s="1">
        <v>2000</v>
      </c>
      <c r="F449" s="1">
        <v>2000</v>
      </c>
      <c r="G449" s="1">
        <v>2000</v>
      </c>
    </row>
    <row r="450" spans="1:84" hidden="1" x14ac:dyDescent="0.25">
      <c r="A450" s="175">
        <v>32212</v>
      </c>
      <c r="B450" s="176" t="s">
        <v>278</v>
      </c>
      <c r="C450" s="176"/>
      <c r="D450" s="1">
        <v>398.17</v>
      </c>
      <c r="E450" s="1">
        <v>400</v>
      </c>
      <c r="F450" s="1">
        <v>400</v>
      </c>
      <c r="G450" s="1">
        <v>400</v>
      </c>
    </row>
    <row r="451" spans="1:84" s="181" customFormat="1" ht="15" hidden="1" customHeight="1" x14ac:dyDescent="0.25">
      <c r="A451" s="175">
        <v>32214</v>
      </c>
      <c r="B451" s="176" t="s">
        <v>229</v>
      </c>
      <c r="C451" s="176"/>
      <c r="D451" s="1">
        <v>398.17</v>
      </c>
      <c r="E451" s="1">
        <v>400</v>
      </c>
      <c r="F451" s="1">
        <v>400</v>
      </c>
      <c r="G451" s="1">
        <v>400</v>
      </c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</row>
    <row r="452" spans="1:84" s="181" customFormat="1" ht="15" hidden="1" customHeight="1" x14ac:dyDescent="0.25">
      <c r="A452" s="175">
        <v>32271</v>
      </c>
      <c r="B452" s="176" t="s">
        <v>180</v>
      </c>
      <c r="C452" s="176"/>
      <c r="D452" s="1">
        <v>663.61</v>
      </c>
      <c r="E452" s="1">
        <v>700</v>
      </c>
      <c r="F452" s="1">
        <v>700</v>
      </c>
      <c r="G452" s="1">
        <v>700</v>
      </c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</row>
    <row r="453" spans="1:84" hidden="1" x14ac:dyDescent="0.25">
      <c r="A453" s="175">
        <v>32231</v>
      </c>
      <c r="B453" s="176" t="s">
        <v>99</v>
      </c>
      <c r="C453" s="176"/>
      <c r="D453" s="1">
        <v>4645.3</v>
      </c>
      <c r="E453" s="1">
        <v>5000</v>
      </c>
      <c r="F453" s="1">
        <v>5000</v>
      </c>
      <c r="G453" s="1">
        <v>5000</v>
      </c>
    </row>
    <row r="454" spans="1:84" hidden="1" x14ac:dyDescent="0.25">
      <c r="A454" s="175">
        <v>32233</v>
      </c>
      <c r="B454" s="176" t="s">
        <v>100</v>
      </c>
      <c r="C454" s="176"/>
      <c r="D454" s="1">
        <v>6636.14</v>
      </c>
      <c r="E454" s="1">
        <v>6700</v>
      </c>
      <c r="F454" s="1">
        <v>6700</v>
      </c>
      <c r="G454" s="1">
        <v>6700</v>
      </c>
    </row>
    <row r="455" spans="1:84" hidden="1" x14ac:dyDescent="0.25">
      <c r="A455" s="175">
        <v>32251</v>
      </c>
      <c r="B455" s="176" t="s">
        <v>184</v>
      </c>
      <c r="C455" s="176"/>
      <c r="D455" s="1">
        <v>1327.23</v>
      </c>
      <c r="E455" s="1">
        <v>1400</v>
      </c>
      <c r="F455" s="1">
        <v>1400</v>
      </c>
      <c r="G455" s="1">
        <v>1400</v>
      </c>
    </row>
    <row r="456" spans="1:84" hidden="1" x14ac:dyDescent="0.25">
      <c r="A456" s="175">
        <v>323</v>
      </c>
      <c r="B456" s="176" t="s">
        <v>25</v>
      </c>
      <c r="C456" s="176">
        <v>44549.55</v>
      </c>
      <c r="D456" s="1">
        <f>D457+D458+D459+D460+D461+D462+D463+D464+D465+D466+D467</f>
        <v>38544.560000000005</v>
      </c>
      <c r="E456" s="1">
        <f>E457+E458+E459+E460+E461+E462+E463+E464+E465+E466+E467</f>
        <v>37600</v>
      </c>
      <c r="F456" s="1">
        <f t="shared" ref="F456:G456" si="191">F457+F458+F459+F460+F461+F462+F463+F464+F465+F466+F467</f>
        <v>37600</v>
      </c>
      <c r="G456" s="1">
        <f t="shared" si="191"/>
        <v>37600</v>
      </c>
    </row>
    <row r="457" spans="1:84" hidden="1" x14ac:dyDescent="0.25">
      <c r="A457" s="175">
        <v>32311</v>
      </c>
      <c r="B457" s="176" t="s">
        <v>101</v>
      </c>
      <c r="C457" s="176"/>
      <c r="D457" s="1">
        <v>2389.0100000000002</v>
      </c>
      <c r="E457" s="1">
        <v>2400</v>
      </c>
      <c r="F457" s="1">
        <v>2400</v>
      </c>
      <c r="G457" s="1">
        <v>2400</v>
      </c>
    </row>
    <row r="458" spans="1:84" hidden="1" x14ac:dyDescent="0.25">
      <c r="A458" s="175">
        <v>32313</v>
      </c>
      <c r="B458" s="176" t="s">
        <v>102</v>
      </c>
      <c r="C458" s="176"/>
      <c r="D458" s="1">
        <v>3592.67</v>
      </c>
      <c r="E458" s="1">
        <v>2500</v>
      </c>
      <c r="F458" s="1">
        <v>2500</v>
      </c>
      <c r="G458" s="1">
        <v>2500</v>
      </c>
    </row>
    <row r="459" spans="1:84" hidden="1" x14ac:dyDescent="0.25">
      <c r="A459" s="175">
        <v>32321</v>
      </c>
      <c r="B459" s="176" t="s">
        <v>185</v>
      </c>
      <c r="C459" s="176"/>
      <c r="D459" s="1">
        <v>7963.37</v>
      </c>
      <c r="E459" s="1">
        <v>8000</v>
      </c>
      <c r="F459" s="1">
        <v>8000</v>
      </c>
      <c r="G459" s="1">
        <v>8000</v>
      </c>
    </row>
    <row r="460" spans="1:84" hidden="1" x14ac:dyDescent="0.25">
      <c r="A460" s="175">
        <v>32322</v>
      </c>
      <c r="B460" s="176" t="s">
        <v>279</v>
      </c>
      <c r="C460" s="176"/>
      <c r="D460" s="1">
        <v>3981.7</v>
      </c>
      <c r="E460" s="1">
        <v>4000</v>
      </c>
      <c r="F460" s="1">
        <v>4000</v>
      </c>
      <c r="G460" s="1">
        <v>4000</v>
      </c>
    </row>
    <row r="461" spans="1:84" hidden="1" x14ac:dyDescent="0.25">
      <c r="A461" s="175">
        <v>32341</v>
      </c>
      <c r="B461" s="176" t="s">
        <v>103</v>
      </c>
      <c r="C461" s="176"/>
      <c r="D461" s="1">
        <v>1990.84</v>
      </c>
      <c r="E461" s="1">
        <v>2000</v>
      </c>
      <c r="F461" s="1">
        <v>2000</v>
      </c>
      <c r="G461" s="1">
        <v>2000</v>
      </c>
    </row>
    <row r="462" spans="1:84" hidden="1" x14ac:dyDescent="0.25">
      <c r="A462" s="175">
        <v>323440</v>
      </c>
      <c r="B462" s="176" t="s">
        <v>128</v>
      </c>
      <c r="C462" s="176"/>
      <c r="D462" s="1">
        <v>3981.68</v>
      </c>
      <c r="E462" s="1">
        <v>4000</v>
      </c>
      <c r="F462" s="1">
        <v>4000</v>
      </c>
      <c r="G462" s="1">
        <v>4000</v>
      </c>
    </row>
    <row r="463" spans="1:84" hidden="1" x14ac:dyDescent="0.25">
      <c r="A463" s="175">
        <v>323444</v>
      </c>
      <c r="B463" s="176" t="s">
        <v>134</v>
      </c>
      <c r="C463" s="176"/>
      <c r="D463" s="1">
        <v>530.89</v>
      </c>
      <c r="E463" s="1">
        <v>550</v>
      </c>
      <c r="F463" s="1">
        <v>550</v>
      </c>
      <c r="G463" s="1">
        <v>550</v>
      </c>
    </row>
    <row r="464" spans="1:84" hidden="1" x14ac:dyDescent="0.25">
      <c r="A464" s="175">
        <v>32361</v>
      </c>
      <c r="B464" s="176" t="s">
        <v>186</v>
      </c>
      <c r="C464" s="176"/>
      <c r="D464" s="1">
        <v>0</v>
      </c>
      <c r="E464" s="1">
        <v>0</v>
      </c>
      <c r="F464" s="1">
        <v>0</v>
      </c>
      <c r="G464" s="1">
        <v>0</v>
      </c>
    </row>
    <row r="465" spans="1:7" hidden="1" x14ac:dyDescent="0.25">
      <c r="A465" s="175">
        <v>32389</v>
      </c>
      <c r="B465" s="176" t="s">
        <v>104</v>
      </c>
      <c r="C465" s="176"/>
      <c r="D465" s="1">
        <v>10000</v>
      </c>
      <c r="E465" s="1">
        <v>10000</v>
      </c>
      <c r="F465" s="1">
        <v>10000</v>
      </c>
      <c r="G465" s="1">
        <v>10000</v>
      </c>
    </row>
    <row r="466" spans="1:7" hidden="1" x14ac:dyDescent="0.25">
      <c r="A466" s="175">
        <v>32395</v>
      </c>
      <c r="B466" s="176" t="s">
        <v>135</v>
      </c>
      <c r="C466" s="176"/>
      <c r="D466" s="1">
        <v>132.72</v>
      </c>
      <c r="E466" s="1">
        <v>150</v>
      </c>
      <c r="F466" s="1">
        <v>150</v>
      </c>
      <c r="G466" s="1">
        <v>150</v>
      </c>
    </row>
    <row r="467" spans="1:7" hidden="1" x14ac:dyDescent="0.25">
      <c r="A467" s="175">
        <v>32399</v>
      </c>
      <c r="B467" s="176" t="s">
        <v>137</v>
      </c>
      <c r="C467" s="176"/>
      <c r="D467" s="1">
        <v>3981.68</v>
      </c>
      <c r="E467" s="1">
        <v>4000</v>
      </c>
      <c r="F467" s="1">
        <v>4000</v>
      </c>
      <c r="G467" s="1">
        <v>4000</v>
      </c>
    </row>
    <row r="468" spans="1:7" hidden="1" x14ac:dyDescent="0.25">
      <c r="A468" s="175">
        <v>329</v>
      </c>
      <c r="B468" s="176" t="s">
        <v>26</v>
      </c>
      <c r="C468" s="176">
        <v>1681.76</v>
      </c>
      <c r="D468" s="1">
        <f t="shared" ref="D468" si="192">D469+D470+D471+D472+D473+D474+D475</f>
        <v>4512.58</v>
      </c>
      <c r="E468" s="1">
        <f>E469+E470+E471+E472+E473+E474+E475</f>
        <v>4750</v>
      </c>
      <c r="F468" s="1">
        <f t="shared" ref="F468:G468" si="193">F469+F470+F471+F472+F473+F474+F475</f>
        <v>4750</v>
      </c>
      <c r="G468" s="1">
        <f t="shared" si="193"/>
        <v>4750</v>
      </c>
    </row>
    <row r="469" spans="1:7" hidden="1" x14ac:dyDescent="0.25">
      <c r="A469" s="175">
        <v>32922</v>
      </c>
      <c r="B469" s="176" t="s">
        <v>207</v>
      </c>
      <c r="C469" s="176"/>
      <c r="D469" s="1">
        <v>1327.24</v>
      </c>
      <c r="E469" s="1">
        <v>1400</v>
      </c>
      <c r="F469" s="1">
        <v>1400</v>
      </c>
      <c r="G469" s="1">
        <v>1400</v>
      </c>
    </row>
    <row r="470" spans="1:7" hidden="1" x14ac:dyDescent="0.25">
      <c r="A470" s="175">
        <v>32923</v>
      </c>
      <c r="B470" s="176" t="s">
        <v>208</v>
      </c>
      <c r="C470" s="176"/>
      <c r="D470" s="1">
        <v>132.72</v>
      </c>
      <c r="E470" s="1">
        <v>150</v>
      </c>
      <c r="F470" s="1">
        <v>150</v>
      </c>
      <c r="G470" s="1">
        <v>150</v>
      </c>
    </row>
    <row r="471" spans="1:7" hidden="1" x14ac:dyDescent="0.25">
      <c r="A471" s="175">
        <v>32951</v>
      </c>
      <c r="B471" s="176" t="s">
        <v>106</v>
      </c>
      <c r="C471" s="176"/>
      <c r="D471" s="1">
        <v>132.72</v>
      </c>
      <c r="E471" s="1">
        <v>150</v>
      </c>
      <c r="F471" s="1">
        <v>150</v>
      </c>
      <c r="G471" s="1">
        <v>150</v>
      </c>
    </row>
    <row r="472" spans="1:7" hidden="1" x14ac:dyDescent="0.25">
      <c r="A472" s="175">
        <v>32952</v>
      </c>
      <c r="B472" s="176" t="s">
        <v>107</v>
      </c>
      <c r="C472" s="176"/>
      <c r="D472" s="1">
        <v>663.61</v>
      </c>
      <c r="E472" s="1">
        <v>700</v>
      </c>
      <c r="F472" s="1">
        <v>700</v>
      </c>
      <c r="G472" s="1">
        <v>700</v>
      </c>
    </row>
    <row r="473" spans="1:7" hidden="1" x14ac:dyDescent="0.25">
      <c r="A473" s="175">
        <v>32953</v>
      </c>
      <c r="B473" s="176" t="s">
        <v>108</v>
      </c>
      <c r="C473" s="176"/>
      <c r="D473" s="1">
        <v>929.06</v>
      </c>
      <c r="E473" s="1">
        <v>1000</v>
      </c>
      <c r="F473" s="1">
        <v>1000</v>
      </c>
      <c r="G473" s="1">
        <v>1000</v>
      </c>
    </row>
    <row r="474" spans="1:7" hidden="1" x14ac:dyDescent="0.25">
      <c r="A474" s="175">
        <v>32959</v>
      </c>
      <c r="B474" s="176" t="s">
        <v>136</v>
      </c>
      <c r="C474" s="176"/>
      <c r="D474" s="1">
        <v>1194.51</v>
      </c>
      <c r="E474" s="1">
        <v>1200</v>
      </c>
      <c r="F474" s="1">
        <v>1200</v>
      </c>
      <c r="G474" s="1">
        <v>1200</v>
      </c>
    </row>
    <row r="475" spans="1:7" hidden="1" x14ac:dyDescent="0.25">
      <c r="A475" s="175">
        <v>329991</v>
      </c>
      <c r="B475" s="176" t="s">
        <v>113</v>
      </c>
      <c r="C475" s="176"/>
      <c r="D475" s="1">
        <v>132.72</v>
      </c>
      <c r="E475" s="1">
        <v>150</v>
      </c>
      <c r="F475" s="1">
        <v>150</v>
      </c>
      <c r="G475" s="1">
        <v>150</v>
      </c>
    </row>
    <row r="476" spans="1:7" s="3" customFormat="1" ht="15.6" customHeight="1" x14ac:dyDescent="0.25">
      <c r="A476" s="18">
        <v>34</v>
      </c>
      <c r="B476" s="19" t="s">
        <v>27</v>
      </c>
      <c r="C476" s="20">
        <f t="shared" ref="C476:G476" si="194">C477</f>
        <v>2078.48</v>
      </c>
      <c r="D476" s="20">
        <f t="shared" si="194"/>
        <v>1990.8400000000001</v>
      </c>
      <c r="E476" s="22">
        <f t="shared" si="194"/>
        <v>2100</v>
      </c>
      <c r="F476" s="22">
        <f t="shared" si="194"/>
        <v>2100</v>
      </c>
      <c r="G476" s="22">
        <f t="shared" si="194"/>
        <v>2100</v>
      </c>
    </row>
    <row r="477" spans="1:7" hidden="1" x14ac:dyDescent="0.25">
      <c r="A477" s="158">
        <v>343</v>
      </c>
      <c r="B477" s="170" t="s">
        <v>28</v>
      </c>
      <c r="C477" s="170">
        <v>2078.48</v>
      </c>
      <c r="D477" s="163">
        <f>D478+D479</f>
        <v>1990.8400000000001</v>
      </c>
      <c r="E477" s="163">
        <f t="shared" ref="E477:G477" si="195">E478+E479</f>
        <v>2100</v>
      </c>
      <c r="F477" s="163">
        <f t="shared" si="195"/>
        <v>2100</v>
      </c>
      <c r="G477" s="163">
        <f t="shared" si="195"/>
        <v>2100</v>
      </c>
    </row>
    <row r="478" spans="1:7" hidden="1" x14ac:dyDescent="0.25">
      <c r="A478" s="158">
        <v>34311</v>
      </c>
      <c r="B478" s="170" t="s">
        <v>280</v>
      </c>
      <c r="C478" s="170"/>
      <c r="D478" s="1">
        <v>1725.4</v>
      </c>
      <c r="E478" s="1">
        <v>1800</v>
      </c>
      <c r="F478" s="1">
        <v>1800</v>
      </c>
      <c r="G478" s="1">
        <v>1800</v>
      </c>
    </row>
    <row r="479" spans="1:7" hidden="1" x14ac:dyDescent="0.25">
      <c r="A479" s="158">
        <v>34312</v>
      </c>
      <c r="B479" s="170" t="s">
        <v>109</v>
      </c>
      <c r="C479" s="170"/>
      <c r="D479" s="1">
        <v>265.44</v>
      </c>
      <c r="E479" s="1">
        <v>300</v>
      </c>
      <c r="F479" s="1">
        <v>300</v>
      </c>
      <c r="G479" s="1">
        <v>300</v>
      </c>
    </row>
    <row r="480" spans="1:7" s="3" customFormat="1" ht="15.6" customHeight="1" x14ac:dyDescent="0.25">
      <c r="A480" s="18">
        <v>36</v>
      </c>
      <c r="B480" s="19" t="s">
        <v>194</v>
      </c>
      <c r="C480" s="148">
        <v>0</v>
      </c>
      <c r="D480" s="20">
        <f>D481</f>
        <v>0</v>
      </c>
      <c r="E480" s="22">
        <f>E481</f>
        <v>0</v>
      </c>
      <c r="F480" s="22">
        <f t="shared" ref="F480:G480" si="196">F481</f>
        <v>0</v>
      </c>
      <c r="G480" s="22">
        <f t="shared" si="196"/>
        <v>0</v>
      </c>
    </row>
    <row r="481" spans="1:7" hidden="1" x14ac:dyDescent="0.25">
      <c r="A481" s="158">
        <v>363</v>
      </c>
      <c r="B481" s="170" t="s">
        <v>233</v>
      </c>
      <c r="C481" s="191">
        <v>0</v>
      </c>
      <c r="D481" s="1">
        <v>0</v>
      </c>
      <c r="E481" s="1">
        <v>0</v>
      </c>
      <c r="F481" s="1">
        <v>0</v>
      </c>
      <c r="G481" s="1">
        <v>0</v>
      </c>
    </row>
    <row r="482" spans="1:7" s="3" customFormat="1" ht="15.6" customHeight="1" x14ac:dyDescent="0.25">
      <c r="A482" s="18">
        <v>4</v>
      </c>
      <c r="B482" s="19" t="s">
        <v>3</v>
      </c>
      <c r="C482" s="17">
        <f t="shared" ref="C482:D482" si="197">C483+C486</f>
        <v>11408.65</v>
      </c>
      <c r="D482" s="17">
        <f t="shared" si="197"/>
        <v>18299.75</v>
      </c>
      <c r="E482" s="26">
        <f>E483+E486</f>
        <v>19100</v>
      </c>
      <c r="F482" s="26">
        <f t="shared" ref="F482:G482" si="198">F483+F486</f>
        <v>19100</v>
      </c>
      <c r="G482" s="26">
        <f t="shared" si="198"/>
        <v>19100</v>
      </c>
    </row>
    <row r="483" spans="1:7" s="3" customFormat="1" x14ac:dyDescent="0.25">
      <c r="A483" s="18">
        <v>41</v>
      </c>
      <c r="B483" s="19" t="s">
        <v>55</v>
      </c>
      <c r="C483" s="20">
        <f t="shared" ref="C483:G484" si="199">C484</f>
        <v>0</v>
      </c>
      <c r="D483" s="20">
        <f t="shared" si="199"/>
        <v>2654.46</v>
      </c>
      <c r="E483" s="22">
        <f>E484</f>
        <v>2700</v>
      </c>
      <c r="F483" s="22">
        <f t="shared" si="199"/>
        <v>2700</v>
      </c>
      <c r="G483" s="22">
        <f t="shared" si="199"/>
        <v>2700</v>
      </c>
    </row>
    <row r="484" spans="1:7" hidden="1" x14ac:dyDescent="0.25">
      <c r="A484" s="158">
        <v>411</v>
      </c>
      <c r="B484" s="170" t="s">
        <v>200</v>
      </c>
      <c r="C484" s="163">
        <v>0</v>
      </c>
      <c r="D484" s="163">
        <f t="shared" si="199"/>
        <v>2654.46</v>
      </c>
      <c r="E484" s="163">
        <f t="shared" si="199"/>
        <v>2700</v>
      </c>
      <c r="F484" s="163">
        <f t="shared" si="199"/>
        <v>2700</v>
      </c>
      <c r="G484" s="163">
        <f t="shared" si="199"/>
        <v>2700</v>
      </c>
    </row>
    <row r="485" spans="1:7" hidden="1" x14ac:dyDescent="0.25">
      <c r="A485" s="158">
        <v>41112</v>
      </c>
      <c r="B485" s="170" t="s">
        <v>201</v>
      </c>
      <c r="C485" s="163">
        <v>2653.46</v>
      </c>
      <c r="D485" s="163">
        <v>2654.46</v>
      </c>
      <c r="E485" s="1">
        <v>2700</v>
      </c>
      <c r="F485" s="1">
        <v>2700</v>
      </c>
      <c r="G485" s="1">
        <v>2700</v>
      </c>
    </row>
    <row r="486" spans="1:7" s="3" customFormat="1" x14ac:dyDescent="0.25">
      <c r="A486" s="18">
        <v>42</v>
      </c>
      <c r="B486" s="19" t="s">
        <v>37</v>
      </c>
      <c r="C486" s="20">
        <f t="shared" ref="C486:D486" si="200">C492+C488+C487</f>
        <v>11408.65</v>
      </c>
      <c r="D486" s="20">
        <f t="shared" si="200"/>
        <v>15645.289999999999</v>
      </c>
      <c r="E486" s="22">
        <f>E492+E488+E487</f>
        <v>16400</v>
      </c>
      <c r="F486" s="22">
        <f t="shared" ref="F486:G486" si="201">F492+F488+F487</f>
        <v>16400</v>
      </c>
      <c r="G486" s="22">
        <f t="shared" si="201"/>
        <v>16400</v>
      </c>
    </row>
    <row r="487" spans="1:7" s="161" customFormat="1" hidden="1" x14ac:dyDescent="0.25">
      <c r="A487" s="158">
        <v>421</v>
      </c>
      <c r="B487" s="170" t="s">
        <v>92</v>
      </c>
      <c r="C487" s="163">
        <v>0</v>
      </c>
      <c r="D487" s="163">
        <v>3318.07</v>
      </c>
      <c r="E487" s="1">
        <v>3400</v>
      </c>
      <c r="F487" s="1">
        <v>3400</v>
      </c>
      <c r="G487" s="1">
        <v>3400</v>
      </c>
    </row>
    <row r="488" spans="1:7" hidden="1" x14ac:dyDescent="0.25">
      <c r="A488" s="158">
        <v>422</v>
      </c>
      <c r="B488" s="170" t="s">
        <v>138</v>
      </c>
      <c r="C488" s="163">
        <v>7277.65</v>
      </c>
      <c r="D488" s="163">
        <f>D489+D490+D491</f>
        <v>12327.22</v>
      </c>
      <c r="E488" s="1">
        <f>E489+E490+E491</f>
        <v>13000</v>
      </c>
      <c r="F488" s="1">
        <f t="shared" ref="F488:G488" si="202">F489+F490+F491</f>
        <v>13000</v>
      </c>
      <c r="G488" s="1">
        <f t="shared" si="202"/>
        <v>13000</v>
      </c>
    </row>
    <row r="489" spans="1:7" hidden="1" x14ac:dyDescent="0.25">
      <c r="A489" s="158">
        <v>42211</v>
      </c>
      <c r="B489" s="170" t="s">
        <v>281</v>
      </c>
      <c r="C489" s="1">
        <v>0</v>
      </c>
      <c r="D489" s="1">
        <v>663.61</v>
      </c>
      <c r="E489" s="1">
        <v>1000</v>
      </c>
      <c r="F489" s="1">
        <v>1000</v>
      </c>
      <c r="G489" s="1">
        <v>1000</v>
      </c>
    </row>
    <row r="490" spans="1:7" hidden="1" x14ac:dyDescent="0.25">
      <c r="A490" s="158">
        <v>42212</v>
      </c>
      <c r="B490" s="170" t="s">
        <v>187</v>
      </c>
      <c r="C490" s="1">
        <v>0</v>
      </c>
      <c r="D490" s="1">
        <v>663.61</v>
      </c>
      <c r="E490" s="1">
        <v>1000</v>
      </c>
      <c r="F490" s="1">
        <v>1000</v>
      </c>
      <c r="G490" s="1">
        <v>1000</v>
      </c>
    </row>
    <row r="491" spans="1:7" hidden="1" x14ac:dyDescent="0.25">
      <c r="A491" s="158">
        <v>42273</v>
      </c>
      <c r="B491" s="170" t="s">
        <v>110</v>
      </c>
      <c r="C491" s="1">
        <v>0</v>
      </c>
      <c r="D491" s="1">
        <v>11000</v>
      </c>
      <c r="E491" s="1">
        <v>11000</v>
      </c>
      <c r="F491" s="1">
        <v>11000</v>
      </c>
      <c r="G491" s="1">
        <v>11000</v>
      </c>
    </row>
    <row r="492" spans="1:7" hidden="1" x14ac:dyDescent="0.25">
      <c r="A492" s="158">
        <v>426</v>
      </c>
      <c r="B492" s="170" t="s">
        <v>47</v>
      </c>
      <c r="C492" s="163">
        <v>4131</v>
      </c>
      <c r="D492" s="163">
        <v>0</v>
      </c>
      <c r="E492" s="1">
        <v>0</v>
      </c>
      <c r="F492" s="1">
        <v>0</v>
      </c>
      <c r="G492" s="1">
        <v>0</v>
      </c>
    </row>
    <row r="493" spans="1:7" s="3" customFormat="1" x14ac:dyDescent="0.25">
      <c r="A493" s="18"/>
      <c r="B493" s="19" t="s">
        <v>117</v>
      </c>
      <c r="C493" s="20">
        <f t="shared" ref="C493:G494" si="203">C494</f>
        <v>650.29999999999995</v>
      </c>
      <c r="D493" s="20">
        <f t="shared" si="203"/>
        <v>0</v>
      </c>
      <c r="E493" s="22">
        <f t="shared" si="203"/>
        <v>0</v>
      </c>
      <c r="F493" s="22">
        <f t="shared" si="203"/>
        <v>0</v>
      </c>
      <c r="G493" s="22">
        <f t="shared" si="203"/>
        <v>0</v>
      </c>
    </row>
    <row r="494" spans="1:7" s="31" customFormat="1" x14ac:dyDescent="0.25">
      <c r="A494" s="24">
        <v>3</v>
      </c>
      <c r="B494" s="25" t="s">
        <v>39</v>
      </c>
      <c r="C494" s="22">
        <f t="shared" si="203"/>
        <v>650.29999999999995</v>
      </c>
      <c r="D494" s="22">
        <f t="shared" si="203"/>
        <v>0</v>
      </c>
      <c r="E494" s="22">
        <f t="shared" si="203"/>
        <v>0</v>
      </c>
      <c r="F494" s="22">
        <f t="shared" si="203"/>
        <v>0</v>
      </c>
      <c r="G494" s="22">
        <f t="shared" si="203"/>
        <v>0</v>
      </c>
    </row>
    <row r="495" spans="1:7" s="31" customFormat="1" x14ac:dyDescent="0.25">
      <c r="A495" s="24">
        <v>31</v>
      </c>
      <c r="B495" s="25" t="s">
        <v>18</v>
      </c>
      <c r="C495" s="22">
        <f>C496+C497+C498</f>
        <v>650.29999999999995</v>
      </c>
      <c r="D495" s="22">
        <f>D496+D497+D498</f>
        <v>0</v>
      </c>
      <c r="E495" s="22">
        <f>E496+E497+E498</f>
        <v>0</v>
      </c>
      <c r="F495" s="22">
        <f t="shared" ref="F495:G495" si="204">F496+F497+F498</f>
        <v>0</v>
      </c>
      <c r="G495" s="22">
        <f t="shared" si="204"/>
        <v>0</v>
      </c>
    </row>
    <row r="496" spans="1:7" hidden="1" x14ac:dyDescent="0.25">
      <c r="A496" s="175">
        <v>311</v>
      </c>
      <c r="B496" s="176" t="s">
        <v>143</v>
      </c>
      <c r="C496" s="1">
        <v>0</v>
      </c>
      <c r="D496" s="1">
        <v>0</v>
      </c>
      <c r="E496" s="1">
        <v>0</v>
      </c>
      <c r="F496" s="1">
        <v>0</v>
      </c>
      <c r="G496" s="1">
        <v>0</v>
      </c>
    </row>
    <row r="497" spans="1:84" hidden="1" x14ac:dyDescent="0.25">
      <c r="A497" s="175">
        <v>312</v>
      </c>
      <c r="B497" s="176" t="s">
        <v>20</v>
      </c>
      <c r="C497" s="1">
        <v>0</v>
      </c>
      <c r="D497" s="1">
        <v>0</v>
      </c>
      <c r="E497" s="1">
        <v>0</v>
      </c>
      <c r="F497" s="1">
        <v>0</v>
      </c>
      <c r="G497" s="1">
        <v>0</v>
      </c>
    </row>
    <row r="498" spans="1:84" hidden="1" x14ac:dyDescent="0.25">
      <c r="A498" s="175">
        <v>313</v>
      </c>
      <c r="B498" s="176" t="s">
        <v>21</v>
      </c>
      <c r="C498" s="1">
        <v>650.29999999999995</v>
      </c>
      <c r="D498" s="1">
        <v>0</v>
      </c>
      <c r="E498" s="1">
        <v>0</v>
      </c>
      <c r="F498" s="1">
        <v>0</v>
      </c>
      <c r="G498" s="1">
        <v>0</v>
      </c>
    </row>
    <row r="499" spans="1:84" s="3" customFormat="1" x14ac:dyDescent="0.25">
      <c r="A499" s="18">
        <v>32</v>
      </c>
      <c r="B499" s="19" t="s">
        <v>22</v>
      </c>
      <c r="C499" s="20">
        <f>C500</f>
        <v>0</v>
      </c>
      <c r="D499" s="20">
        <f>D500</f>
        <v>0</v>
      </c>
      <c r="E499" s="22">
        <f>E500</f>
        <v>0</v>
      </c>
      <c r="F499" s="22">
        <f t="shared" ref="F499:G499" si="205">F500</f>
        <v>0</v>
      </c>
      <c r="G499" s="22">
        <f t="shared" si="205"/>
        <v>0</v>
      </c>
    </row>
    <row r="500" spans="1:84" hidden="1" x14ac:dyDescent="0.25">
      <c r="A500" s="158">
        <v>321</v>
      </c>
      <c r="B500" s="170" t="s">
        <v>245</v>
      </c>
      <c r="C500" s="1">
        <v>0</v>
      </c>
      <c r="D500" s="1">
        <v>0</v>
      </c>
      <c r="E500" s="1">
        <v>0</v>
      </c>
      <c r="F500" s="1">
        <v>0</v>
      </c>
      <c r="G500" s="1">
        <v>0</v>
      </c>
    </row>
    <row r="501" spans="1:84" x14ac:dyDescent="0.25">
      <c r="A501" s="158"/>
      <c r="B501" s="170"/>
      <c r="C501" s="170"/>
      <c r="D501" s="1"/>
      <c r="E501" s="1"/>
      <c r="F501" s="1"/>
      <c r="G501" s="1"/>
    </row>
    <row r="502" spans="1:84" s="63" customFormat="1" x14ac:dyDescent="0.25">
      <c r="A502" s="59"/>
      <c r="B502" s="60" t="s">
        <v>468</v>
      </c>
      <c r="C502" s="61">
        <f t="shared" ref="C502:G502" si="206">C503</f>
        <v>4020.9900000000002</v>
      </c>
      <c r="D502" s="61">
        <f t="shared" si="206"/>
        <v>14599.51</v>
      </c>
      <c r="E502" s="196">
        <f>E503</f>
        <v>12300</v>
      </c>
      <c r="F502" s="259">
        <f t="shared" si="206"/>
        <v>12600</v>
      </c>
      <c r="G502" s="259">
        <f t="shared" si="206"/>
        <v>12900</v>
      </c>
    </row>
    <row r="503" spans="1:84" s="3" customFormat="1" hidden="1" x14ac:dyDescent="0.25">
      <c r="A503" s="18"/>
      <c r="B503" s="19" t="s">
        <v>146</v>
      </c>
      <c r="C503" s="20">
        <f t="shared" ref="C503:G505" si="207">C504</f>
        <v>4020.9900000000002</v>
      </c>
      <c r="D503" s="20">
        <f t="shared" si="207"/>
        <v>14599.51</v>
      </c>
      <c r="E503" s="22">
        <f t="shared" si="207"/>
        <v>12300</v>
      </c>
      <c r="F503" s="251">
        <f t="shared" si="207"/>
        <v>12600</v>
      </c>
      <c r="G503" s="251">
        <f t="shared" si="207"/>
        <v>12900</v>
      </c>
    </row>
    <row r="504" spans="1:84" s="31" customFormat="1" x14ac:dyDescent="0.25">
      <c r="A504" s="24"/>
      <c r="B504" s="25" t="s">
        <v>117</v>
      </c>
      <c r="C504" s="22">
        <f t="shared" si="207"/>
        <v>4020.9900000000002</v>
      </c>
      <c r="D504" s="22">
        <f t="shared" si="207"/>
        <v>14599.51</v>
      </c>
      <c r="E504" s="22">
        <f t="shared" si="207"/>
        <v>12300</v>
      </c>
      <c r="F504" s="251">
        <f t="shared" si="207"/>
        <v>12600</v>
      </c>
      <c r="G504" s="251">
        <f t="shared" si="207"/>
        <v>12900</v>
      </c>
    </row>
    <row r="505" spans="1:84" s="31" customFormat="1" x14ac:dyDescent="0.25">
      <c r="A505" s="24">
        <v>3</v>
      </c>
      <c r="B505" s="25" t="s">
        <v>39</v>
      </c>
      <c r="C505" s="22">
        <f t="shared" si="207"/>
        <v>4020.9900000000002</v>
      </c>
      <c r="D505" s="22">
        <f t="shared" si="207"/>
        <v>14599.51</v>
      </c>
      <c r="E505" s="22">
        <f t="shared" si="207"/>
        <v>12300</v>
      </c>
      <c r="F505" s="251">
        <f t="shared" si="207"/>
        <v>12600</v>
      </c>
      <c r="G505" s="251">
        <f t="shared" si="207"/>
        <v>12900</v>
      </c>
    </row>
    <row r="506" spans="1:84" s="31" customFormat="1" x14ac:dyDescent="0.25">
      <c r="A506" s="24">
        <v>31</v>
      </c>
      <c r="B506" s="25" t="s">
        <v>18</v>
      </c>
      <c r="C506" s="22">
        <f>C508+C507+C509</f>
        <v>4020.9900000000002</v>
      </c>
      <c r="D506" s="22">
        <f t="shared" ref="D506" si="208">D508+D507</f>
        <v>14599.51</v>
      </c>
      <c r="E506" s="22">
        <f>E508+E507</f>
        <v>12300</v>
      </c>
      <c r="F506" s="251">
        <f t="shared" ref="F506" si="209">F508+F507</f>
        <v>12600</v>
      </c>
      <c r="G506" s="251">
        <f t="shared" ref="G506" si="210">G508+G507</f>
        <v>12900</v>
      </c>
    </row>
    <row r="507" spans="1:84" s="181" customFormat="1" ht="15" hidden="1" customHeight="1" x14ac:dyDescent="0.25">
      <c r="A507" s="175">
        <v>311</v>
      </c>
      <c r="B507" s="176" t="s">
        <v>19</v>
      </c>
      <c r="C507" s="1">
        <v>3519.82</v>
      </c>
      <c r="D507" s="1">
        <v>11281.44</v>
      </c>
      <c r="E507" s="1">
        <v>10500</v>
      </c>
      <c r="F507" s="252">
        <v>10700</v>
      </c>
      <c r="G507" s="252">
        <v>10900</v>
      </c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</row>
    <row r="508" spans="1:84" s="181" customFormat="1" ht="15" hidden="1" customHeight="1" x14ac:dyDescent="0.25">
      <c r="A508" s="175">
        <v>313</v>
      </c>
      <c r="B508" s="176" t="s">
        <v>21</v>
      </c>
      <c r="C508" s="1">
        <v>401.38</v>
      </c>
      <c r="D508" s="1">
        <v>3318.07</v>
      </c>
      <c r="E508" s="1">
        <v>1800</v>
      </c>
      <c r="F508" s="252">
        <v>1900</v>
      </c>
      <c r="G508" s="252">
        <v>2000</v>
      </c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</row>
    <row r="509" spans="1:84" ht="15" hidden="1" customHeight="1" x14ac:dyDescent="0.25">
      <c r="A509" s="175">
        <v>3212</v>
      </c>
      <c r="B509" s="176" t="s">
        <v>232</v>
      </c>
      <c r="C509" s="188">
        <v>99.79</v>
      </c>
      <c r="D509" s="188">
        <v>0</v>
      </c>
      <c r="E509" s="188">
        <v>0</v>
      </c>
      <c r="F509" s="250">
        <v>0</v>
      </c>
      <c r="G509" s="250">
        <v>0</v>
      </c>
    </row>
    <row r="510" spans="1:84" x14ac:dyDescent="0.25">
      <c r="A510" s="158"/>
      <c r="B510" s="170"/>
      <c r="C510" s="170"/>
      <c r="D510" s="194"/>
      <c r="E510" s="188"/>
      <c r="F510" s="194"/>
      <c r="G510" s="163"/>
    </row>
    <row r="511" spans="1:84" s="69" customFormat="1" x14ac:dyDescent="0.25">
      <c r="A511" s="67"/>
      <c r="B511" s="67" t="s">
        <v>122</v>
      </c>
      <c r="C511" s="198">
        <f>C512+C519+C530+C542+C553+C564+C575+C586+C593+C615+C604+C626</f>
        <v>171683.13</v>
      </c>
      <c r="D511" s="198">
        <f>D512+D519+D530+D542+D553+D564+D575+D586+D593+D615+D604+D626</f>
        <v>1077568.28</v>
      </c>
      <c r="E511" s="198">
        <f>E512+E519+E530+E542+E553+E564+E575+E586+E593+E615+E604+E626</f>
        <v>1315700</v>
      </c>
      <c r="F511" s="198">
        <f>F512+F519+F530+F542+F553+F564+F575+F586+F593+F615+F604+F626</f>
        <v>17500</v>
      </c>
      <c r="G511" s="198">
        <f>G512+G519+G530+G542+G553+G564+G575+G586+G593+G615+G604+G626</f>
        <v>17500</v>
      </c>
    </row>
    <row r="512" spans="1:84" s="69" customFormat="1" ht="28.9" customHeight="1" x14ac:dyDescent="0.25">
      <c r="A512" s="67"/>
      <c r="B512" s="75" t="s">
        <v>509</v>
      </c>
      <c r="C512" s="71">
        <f t="shared" ref="C512:G516" si="211">C513</f>
        <v>7531.15</v>
      </c>
      <c r="D512" s="71">
        <f t="shared" si="211"/>
        <v>5308.91</v>
      </c>
      <c r="E512" s="108">
        <f t="shared" si="211"/>
        <v>6000</v>
      </c>
      <c r="F512" s="71">
        <f t="shared" si="211"/>
        <v>0</v>
      </c>
      <c r="G512" s="71">
        <f t="shared" si="211"/>
        <v>0</v>
      </c>
    </row>
    <row r="513" spans="1:7" ht="14.45" hidden="1" customHeight="1" x14ac:dyDescent="0.25">
      <c r="A513" s="18"/>
      <c r="B513" s="72" t="s">
        <v>147</v>
      </c>
      <c r="C513" s="22">
        <f t="shared" si="211"/>
        <v>7531.15</v>
      </c>
      <c r="D513" s="22">
        <f t="shared" si="211"/>
        <v>5308.91</v>
      </c>
      <c r="E513" s="22">
        <f t="shared" si="211"/>
        <v>6000</v>
      </c>
      <c r="F513" s="22">
        <f t="shared" si="211"/>
        <v>0</v>
      </c>
      <c r="G513" s="22">
        <f t="shared" si="211"/>
        <v>0</v>
      </c>
    </row>
    <row r="514" spans="1:7" x14ac:dyDescent="0.25">
      <c r="A514" s="24"/>
      <c r="B514" s="25" t="s">
        <v>52</v>
      </c>
      <c r="C514" s="22">
        <f t="shared" si="211"/>
        <v>7531.15</v>
      </c>
      <c r="D514" s="22">
        <f t="shared" si="211"/>
        <v>5308.91</v>
      </c>
      <c r="E514" s="22">
        <f t="shared" si="211"/>
        <v>6000</v>
      </c>
      <c r="F514" s="22">
        <f t="shared" si="211"/>
        <v>0</v>
      </c>
      <c r="G514" s="22">
        <f t="shared" si="211"/>
        <v>0</v>
      </c>
    </row>
    <row r="515" spans="1:7" x14ac:dyDescent="0.25">
      <c r="A515" s="24">
        <v>3</v>
      </c>
      <c r="B515" s="25" t="s">
        <v>2</v>
      </c>
      <c r="C515" s="22">
        <f t="shared" si="211"/>
        <v>7531.15</v>
      </c>
      <c r="D515" s="22">
        <f t="shared" si="211"/>
        <v>5308.91</v>
      </c>
      <c r="E515" s="22">
        <f t="shared" si="211"/>
        <v>6000</v>
      </c>
      <c r="F515" s="22">
        <f t="shared" si="211"/>
        <v>0</v>
      </c>
      <c r="G515" s="22">
        <f t="shared" si="211"/>
        <v>0</v>
      </c>
    </row>
    <row r="516" spans="1:7" x14ac:dyDescent="0.25">
      <c r="A516" s="24">
        <v>32</v>
      </c>
      <c r="B516" s="25" t="s">
        <v>22</v>
      </c>
      <c r="C516" s="22">
        <f t="shared" si="211"/>
        <v>7531.15</v>
      </c>
      <c r="D516" s="22">
        <f t="shared" si="211"/>
        <v>5308.91</v>
      </c>
      <c r="E516" s="22">
        <f t="shared" si="211"/>
        <v>6000</v>
      </c>
      <c r="F516" s="22">
        <f t="shared" si="211"/>
        <v>0</v>
      </c>
      <c r="G516" s="22">
        <f t="shared" si="211"/>
        <v>0</v>
      </c>
    </row>
    <row r="517" spans="1:7" hidden="1" x14ac:dyDescent="0.25">
      <c r="A517" s="175">
        <v>323</v>
      </c>
      <c r="B517" s="187" t="s">
        <v>216</v>
      </c>
      <c r="C517" s="1">
        <v>7531.15</v>
      </c>
      <c r="D517" s="1">
        <v>5308.91</v>
      </c>
      <c r="E517" s="1">
        <v>6000</v>
      </c>
      <c r="F517" s="1">
        <v>0</v>
      </c>
      <c r="G517" s="1">
        <v>0</v>
      </c>
    </row>
    <row r="518" spans="1:7" x14ac:dyDescent="0.25">
      <c r="A518" s="175"/>
      <c r="B518" s="176"/>
      <c r="C518" s="188"/>
      <c r="D518" s="188"/>
      <c r="E518" s="188"/>
      <c r="F518" s="188"/>
      <c r="G518" s="1"/>
    </row>
    <row r="519" spans="1:7" s="69" customFormat="1" x14ac:dyDescent="0.25">
      <c r="A519" s="67"/>
      <c r="B519" s="70" t="s">
        <v>510</v>
      </c>
      <c r="C519" s="71">
        <f>C520</f>
        <v>663.61</v>
      </c>
      <c r="D519" s="71">
        <f>D520</f>
        <v>15000</v>
      </c>
      <c r="E519" s="108">
        <f t="shared" ref="E519:G519" si="212">E520</f>
        <v>32000</v>
      </c>
      <c r="F519" s="71">
        <f t="shared" si="212"/>
        <v>17500</v>
      </c>
      <c r="G519" s="71">
        <f t="shared" si="212"/>
        <v>17500</v>
      </c>
    </row>
    <row r="520" spans="1:7" s="3" customFormat="1" hidden="1" x14ac:dyDescent="0.25">
      <c r="A520" s="18"/>
      <c r="B520" s="72" t="s">
        <v>151</v>
      </c>
      <c r="C520" s="20">
        <f>C521+C525</f>
        <v>663.61</v>
      </c>
      <c r="D520" s="20">
        <f>D521+D525</f>
        <v>15000</v>
      </c>
      <c r="E520" s="22">
        <f t="shared" ref="E520:G520" si="213">E521+E525</f>
        <v>32000</v>
      </c>
      <c r="F520" s="20">
        <f t="shared" si="213"/>
        <v>17500</v>
      </c>
      <c r="G520" s="20">
        <f t="shared" si="213"/>
        <v>17500</v>
      </c>
    </row>
    <row r="521" spans="1:7" s="3" customFormat="1" x14ac:dyDescent="0.25">
      <c r="A521" s="18"/>
      <c r="B521" s="19" t="s">
        <v>52</v>
      </c>
      <c r="C521" s="20">
        <f t="shared" ref="C521:G527" si="214">C522</f>
        <v>0</v>
      </c>
      <c r="D521" s="20">
        <f t="shared" si="214"/>
        <v>7750</v>
      </c>
      <c r="E521" s="22">
        <f t="shared" si="214"/>
        <v>24500</v>
      </c>
      <c r="F521" s="20">
        <f t="shared" si="214"/>
        <v>10000</v>
      </c>
      <c r="G521" s="20">
        <f t="shared" si="214"/>
        <v>10000</v>
      </c>
    </row>
    <row r="522" spans="1:7" s="3" customFormat="1" x14ac:dyDescent="0.25">
      <c r="A522" s="18">
        <v>4</v>
      </c>
      <c r="B522" s="19" t="s">
        <v>3</v>
      </c>
      <c r="C522" s="20">
        <f t="shared" si="214"/>
        <v>0</v>
      </c>
      <c r="D522" s="20">
        <f t="shared" si="214"/>
        <v>7750</v>
      </c>
      <c r="E522" s="22">
        <f t="shared" si="214"/>
        <v>24500</v>
      </c>
      <c r="F522" s="20">
        <f t="shared" si="214"/>
        <v>10000</v>
      </c>
      <c r="G522" s="20">
        <f t="shared" si="214"/>
        <v>10000</v>
      </c>
    </row>
    <row r="523" spans="1:7" s="3" customFormat="1" x14ac:dyDescent="0.25">
      <c r="A523" s="18">
        <v>42</v>
      </c>
      <c r="B523" s="19" t="s">
        <v>37</v>
      </c>
      <c r="C523" s="20">
        <f t="shared" si="214"/>
        <v>0</v>
      </c>
      <c r="D523" s="20">
        <f t="shared" si="214"/>
        <v>7750</v>
      </c>
      <c r="E523" s="22">
        <f t="shared" si="214"/>
        <v>24500</v>
      </c>
      <c r="F523" s="20">
        <f t="shared" si="214"/>
        <v>10000</v>
      </c>
      <c r="G523" s="20">
        <f t="shared" si="214"/>
        <v>10000</v>
      </c>
    </row>
    <row r="524" spans="1:7" s="161" customFormat="1" hidden="1" x14ac:dyDescent="0.25">
      <c r="A524" s="158">
        <v>426</v>
      </c>
      <c r="B524" s="199" t="s">
        <v>227</v>
      </c>
      <c r="C524" s="163">
        <v>0</v>
      </c>
      <c r="D524" s="163">
        <v>7750</v>
      </c>
      <c r="E524" s="1">
        <v>24500</v>
      </c>
      <c r="F524" s="163">
        <v>10000</v>
      </c>
      <c r="G524" s="163">
        <v>10000</v>
      </c>
    </row>
    <row r="525" spans="1:7" s="161" customFormat="1" x14ac:dyDescent="0.25">
      <c r="A525" s="18"/>
      <c r="B525" s="19" t="s">
        <v>51</v>
      </c>
      <c r="C525" s="20">
        <f t="shared" si="214"/>
        <v>663.61</v>
      </c>
      <c r="D525" s="20">
        <f t="shared" si="214"/>
        <v>7250</v>
      </c>
      <c r="E525" s="22">
        <f t="shared" si="214"/>
        <v>7500</v>
      </c>
      <c r="F525" s="20">
        <f t="shared" si="214"/>
        <v>7500</v>
      </c>
      <c r="G525" s="20">
        <f t="shared" si="214"/>
        <v>7500</v>
      </c>
    </row>
    <row r="526" spans="1:7" s="3" customFormat="1" x14ac:dyDescent="0.25">
      <c r="A526" s="18">
        <v>4</v>
      </c>
      <c r="B526" s="19" t="s">
        <v>3</v>
      </c>
      <c r="C526" s="20">
        <f t="shared" si="214"/>
        <v>663.61</v>
      </c>
      <c r="D526" s="20">
        <f t="shared" si="214"/>
        <v>7250</v>
      </c>
      <c r="E526" s="22">
        <f t="shared" si="214"/>
        <v>7500</v>
      </c>
      <c r="F526" s="20">
        <f t="shared" si="214"/>
        <v>7500</v>
      </c>
      <c r="G526" s="20">
        <f t="shared" si="214"/>
        <v>7500</v>
      </c>
    </row>
    <row r="527" spans="1:7" s="3" customFormat="1" x14ac:dyDescent="0.25">
      <c r="A527" s="18">
        <v>42</v>
      </c>
      <c r="B527" s="19" t="s">
        <v>37</v>
      </c>
      <c r="C527" s="20">
        <f t="shared" si="214"/>
        <v>663.61</v>
      </c>
      <c r="D527" s="20">
        <f t="shared" si="214"/>
        <v>7250</v>
      </c>
      <c r="E527" s="22">
        <f t="shared" si="214"/>
        <v>7500</v>
      </c>
      <c r="F527" s="20">
        <f t="shared" si="214"/>
        <v>7500</v>
      </c>
      <c r="G527" s="20">
        <f t="shared" si="214"/>
        <v>7500</v>
      </c>
    </row>
    <row r="528" spans="1:7" s="161" customFormat="1" hidden="1" x14ac:dyDescent="0.25">
      <c r="A528" s="158">
        <v>426</v>
      </c>
      <c r="B528" s="199" t="s">
        <v>227</v>
      </c>
      <c r="C528" s="163">
        <v>663.61</v>
      </c>
      <c r="D528" s="163">
        <v>7250</v>
      </c>
      <c r="E528" s="1">
        <v>7500</v>
      </c>
      <c r="F528" s="163">
        <v>7500</v>
      </c>
      <c r="G528" s="163">
        <v>7500</v>
      </c>
    </row>
    <row r="529" spans="1:7" x14ac:dyDescent="0.25">
      <c r="A529" s="158"/>
      <c r="B529" s="199"/>
      <c r="C529" s="199"/>
      <c r="D529" s="188"/>
      <c r="E529" s="188"/>
      <c r="F529" s="188"/>
      <c r="G529" s="1"/>
    </row>
    <row r="530" spans="1:7" s="69" customFormat="1" x14ac:dyDescent="0.25">
      <c r="A530" s="67"/>
      <c r="B530" s="73" t="s">
        <v>511</v>
      </c>
      <c r="C530" s="74">
        <f>C531</f>
        <v>0</v>
      </c>
      <c r="D530" s="74">
        <f>D531</f>
        <v>764748.83000000007</v>
      </c>
      <c r="E530" s="288">
        <f t="shared" ref="E530:G530" si="215">E531</f>
        <v>1120000</v>
      </c>
      <c r="F530" s="74">
        <f t="shared" si="215"/>
        <v>0</v>
      </c>
      <c r="G530" s="71">
        <f t="shared" si="215"/>
        <v>0</v>
      </c>
    </row>
    <row r="531" spans="1:7" s="3" customFormat="1" hidden="1" x14ac:dyDescent="0.25">
      <c r="A531" s="18"/>
      <c r="B531" s="72" t="s">
        <v>151</v>
      </c>
      <c r="C531" s="54">
        <f>C532+C537</f>
        <v>0</v>
      </c>
      <c r="D531" s="54">
        <f>D532+D537</f>
        <v>764748.83000000007</v>
      </c>
      <c r="E531" s="249">
        <f>E532+E537</f>
        <v>1120000</v>
      </c>
      <c r="F531" s="54">
        <f t="shared" ref="F531:G531" si="216">F532+F537</f>
        <v>0</v>
      </c>
      <c r="G531" s="20">
        <f t="shared" si="216"/>
        <v>0</v>
      </c>
    </row>
    <row r="532" spans="1:7" s="3" customFormat="1" x14ac:dyDescent="0.25">
      <c r="A532" s="18"/>
      <c r="B532" s="19" t="s">
        <v>51</v>
      </c>
      <c r="C532" s="54">
        <f t="shared" ref="C532:G533" si="217">C533</f>
        <v>0</v>
      </c>
      <c r="D532" s="54">
        <f t="shared" si="217"/>
        <v>499303.21</v>
      </c>
      <c r="E532" s="249">
        <f t="shared" si="217"/>
        <v>1120000</v>
      </c>
      <c r="F532" s="54">
        <f t="shared" si="217"/>
        <v>0</v>
      </c>
      <c r="G532" s="20">
        <f t="shared" si="217"/>
        <v>0</v>
      </c>
    </row>
    <row r="533" spans="1:7" s="3" customFormat="1" x14ac:dyDescent="0.25">
      <c r="A533" s="18">
        <v>4</v>
      </c>
      <c r="B533" s="19" t="s">
        <v>3</v>
      </c>
      <c r="C533" s="54">
        <f t="shared" si="217"/>
        <v>0</v>
      </c>
      <c r="D533" s="54">
        <f t="shared" si="217"/>
        <v>499303.21</v>
      </c>
      <c r="E533" s="249">
        <f t="shared" si="217"/>
        <v>1120000</v>
      </c>
      <c r="F533" s="54">
        <f t="shared" si="217"/>
        <v>0</v>
      </c>
      <c r="G533" s="20">
        <f t="shared" si="217"/>
        <v>0</v>
      </c>
    </row>
    <row r="534" spans="1:7" s="3" customFormat="1" x14ac:dyDescent="0.25">
      <c r="A534" s="18">
        <v>42</v>
      </c>
      <c r="B534" s="19" t="s">
        <v>37</v>
      </c>
      <c r="C534" s="54">
        <f t="shared" ref="C534:G535" si="218">C535</f>
        <v>0</v>
      </c>
      <c r="D534" s="54">
        <f t="shared" si="218"/>
        <v>499303.21</v>
      </c>
      <c r="E534" s="249">
        <f t="shared" si="218"/>
        <v>1120000</v>
      </c>
      <c r="F534" s="54">
        <f t="shared" si="218"/>
        <v>0</v>
      </c>
      <c r="G534" s="20">
        <f t="shared" si="218"/>
        <v>0</v>
      </c>
    </row>
    <row r="535" spans="1:7" s="161" customFormat="1" hidden="1" x14ac:dyDescent="0.25">
      <c r="A535" s="158">
        <v>421</v>
      </c>
      <c r="B535" s="170" t="s">
        <v>33</v>
      </c>
      <c r="C535" s="194">
        <f t="shared" si="218"/>
        <v>0</v>
      </c>
      <c r="D535" s="194">
        <f t="shared" si="218"/>
        <v>499303.21</v>
      </c>
      <c r="E535" s="250">
        <f t="shared" si="218"/>
        <v>1120000</v>
      </c>
      <c r="F535" s="194">
        <f t="shared" si="218"/>
        <v>0</v>
      </c>
      <c r="G535" s="163">
        <f t="shared" si="218"/>
        <v>0</v>
      </c>
    </row>
    <row r="536" spans="1:7" s="161" customFormat="1" hidden="1" x14ac:dyDescent="0.25">
      <c r="A536" s="158">
        <v>42124</v>
      </c>
      <c r="B536" s="289" t="s">
        <v>388</v>
      </c>
      <c r="C536" s="194">
        <v>0</v>
      </c>
      <c r="D536" s="194">
        <v>499303.21</v>
      </c>
      <c r="E536" s="250">
        <v>1120000</v>
      </c>
      <c r="F536" s="194">
        <v>0</v>
      </c>
      <c r="G536" s="163">
        <v>0</v>
      </c>
    </row>
    <row r="537" spans="1:7" s="3" customFormat="1" x14ac:dyDescent="0.25">
      <c r="A537" s="18"/>
      <c r="B537" s="274" t="s">
        <v>237</v>
      </c>
      <c r="C537" s="54">
        <f t="shared" ref="C537:G540" si="219">C538</f>
        <v>0</v>
      </c>
      <c r="D537" s="54">
        <f t="shared" si="219"/>
        <v>265445.62</v>
      </c>
      <c r="E537" s="249">
        <f t="shared" si="219"/>
        <v>0</v>
      </c>
      <c r="F537" s="54">
        <f t="shared" si="219"/>
        <v>0</v>
      </c>
      <c r="G537" s="20">
        <f t="shared" si="219"/>
        <v>0</v>
      </c>
    </row>
    <row r="538" spans="1:7" s="3" customFormat="1" x14ac:dyDescent="0.25">
      <c r="A538" s="18">
        <v>4</v>
      </c>
      <c r="B538" s="19" t="s">
        <v>3</v>
      </c>
      <c r="C538" s="54">
        <f t="shared" si="219"/>
        <v>0</v>
      </c>
      <c r="D538" s="54">
        <f t="shared" si="219"/>
        <v>265445.62</v>
      </c>
      <c r="E538" s="249">
        <f t="shared" si="219"/>
        <v>0</v>
      </c>
      <c r="F538" s="54">
        <f t="shared" si="219"/>
        <v>0</v>
      </c>
      <c r="G538" s="20">
        <f t="shared" si="219"/>
        <v>0</v>
      </c>
    </row>
    <row r="539" spans="1:7" s="3" customFormat="1" x14ac:dyDescent="0.25">
      <c r="A539" s="18">
        <v>42</v>
      </c>
      <c r="B539" s="19" t="s">
        <v>37</v>
      </c>
      <c r="C539" s="54">
        <f t="shared" si="219"/>
        <v>0</v>
      </c>
      <c r="D539" s="54">
        <f t="shared" si="219"/>
        <v>265445.62</v>
      </c>
      <c r="E539" s="249">
        <f t="shared" si="219"/>
        <v>0</v>
      </c>
      <c r="F539" s="54">
        <f t="shared" si="219"/>
        <v>0</v>
      </c>
      <c r="G539" s="20">
        <f t="shared" si="219"/>
        <v>0</v>
      </c>
    </row>
    <row r="540" spans="1:7" s="161" customFormat="1" hidden="1" x14ac:dyDescent="0.25">
      <c r="A540" s="158">
        <v>421</v>
      </c>
      <c r="B540" s="170" t="s">
        <v>33</v>
      </c>
      <c r="C540" s="194">
        <f t="shared" si="219"/>
        <v>0</v>
      </c>
      <c r="D540" s="194">
        <f t="shared" si="219"/>
        <v>265445.62</v>
      </c>
      <c r="E540" s="250">
        <f t="shared" si="219"/>
        <v>0</v>
      </c>
      <c r="F540" s="194">
        <f t="shared" si="219"/>
        <v>0</v>
      </c>
      <c r="G540" s="194">
        <f t="shared" si="219"/>
        <v>0</v>
      </c>
    </row>
    <row r="541" spans="1:7" s="161" customFormat="1" hidden="1" x14ac:dyDescent="0.25">
      <c r="A541" s="158">
        <v>42124</v>
      </c>
      <c r="B541" s="199" t="s">
        <v>211</v>
      </c>
      <c r="C541" s="194">
        <v>0</v>
      </c>
      <c r="D541" s="194">
        <v>265445.62</v>
      </c>
      <c r="E541" s="250">
        <v>0</v>
      </c>
      <c r="F541" s="194">
        <v>0</v>
      </c>
      <c r="G541" s="194">
        <v>0</v>
      </c>
    </row>
    <row r="542" spans="1:7" s="69" customFormat="1" ht="30" x14ac:dyDescent="0.25">
      <c r="A542" s="67"/>
      <c r="B542" s="75" t="s">
        <v>512</v>
      </c>
      <c r="C542" s="71">
        <f t="shared" ref="C542:G542" si="220">C543</f>
        <v>72350.990000000005</v>
      </c>
      <c r="D542" s="71">
        <f t="shared" si="220"/>
        <v>73263</v>
      </c>
      <c r="E542" s="108">
        <f t="shared" si="220"/>
        <v>17700</v>
      </c>
      <c r="F542" s="71">
        <f t="shared" si="220"/>
        <v>0</v>
      </c>
      <c r="G542" s="71">
        <f t="shared" si="220"/>
        <v>0</v>
      </c>
    </row>
    <row r="543" spans="1:7" s="3" customFormat="1" hidden="1" x14ac:dyDescent="0.25">
      <c r="A543" s="18"/>
      <c r="B543" s="19" t="s">
        <v>151</v>
      </c>
      <c r="C543" s="20">
        <f t="shared" ref="C543:D543" si="221">C544+C548</f>
        <v>72350.990000000005</v>
      </c>
      <c r="D543" s="20">
        <f t="shared" si="221"/>
        <v>73263</v>
      </c>
      <c r="E543" s="22">
        <f t="shared" ref="E543:G543" si="222">E544+E548</f>
        <v>17700</v>
      </c>
      <c r="F543" s="20">
        <f t="shared" si="222"/>
        <v>0</v>
      </c>
      <c r="G543" s="20">
        <f t="shared" si="222"/>
        <v>0</v>
      </c>
    </row>
    <row r="544" spans="1:7" s="3" customFormat="1" x14ac:dyDescent="0.25">
      <c r="A544" s="18"/>
      <c r="B544" s="19" t="s">
        <v>52</v>
      </c>
      <c r="C544" s="20">
        <f t="shared" ref="C544:G546" si="223">C545</f>
        <v>72350.990000000005</v>
      </c>
      <c r="D544" s="20">
        <f t="shared" si="223"/>
        <v>55610.86</v>
      </c>
      <c r="E544" s="22">
        <f t="shared" si="223"/>
        <v>0</v>
      </c>
      <c r="F544" s="20">
        <f t="shared" si="223"/>
        <v>0</v>
      </c>
      <c r="G544" s="20">
        <f t="shared" si="223"/>
        <v>0</v>
      </c>
    </row>
    <row r="545" spans="1:7" s="3" customFormat="1" x14ac:dyDescent="0.25">
      <c r="A545" s="18">
        <v>4</v>
      </c>
      <c r="B545" s="19" t="s">
        <v>3</v>
      </c>
      <c r="C545" s="20">
        <f t="shared" si="223"/>
        <v>72350.990000000005</v>
      </c>
      <c r="D545" s="20">
        <f t="shared" si="223"/>
        <v>55610.86</v>
      </c>
      <c r="E545" s="22">
        <f t="shared" si="223"/>
        <v>0</v>
      </c>
      <c r="F545" s="20">
        <f t="shared" si="223"/>
        <v>0</v>
      </c>
      <c r="G545" s="20">
        <f t="shared" si="223"/>
        <v>0</v>
      </c>
    </row>
    <row r="546" spans="1:7" s="3" customFormat="1" x14ac:dyDescent="0.25">
      <c r="A546" s="18">
        <v>42</v>
      </c>
      <c r="B546" s="19" t="s">
        <v>37</v>
      </c>
      <c r="C546" s="20">
        <f t="shared" si="223"/>
        <v>72350.990000000005</v>
      </c>
      <c r="D546" s="20">
        <f t="shared" si="223"/>
        <v>55610.86</v>
      </c>
      <c r="E546" s="22">
        <f t="shared" si="223"/>
        <v>0</v>
      </c>
      <c r="F546" s="20">
        <f t="shared" si="223"/>
        <v>0</v>
      </c>
      <c r="G546" s="20">
        <f t="shared" si="223"/>
        <v>0</v>
      </c>
    </row>
    <row r="547" spans="1:7" hidden="1" x14ac:dyDescent="0.25">
      <c r="A547" s="158">
        <v>421</v>
      </c>
      <c r="B547" s="170" t="s">
        <v>282</v>
      </c>
      <c r="C547" s="1">
        <v>72350.990000000005</v>
      </c>
      <c r="D547" s="1">
        <v>55610.86</v>
      </c>
      <c r="E547" s="1">
        <v>0</v>
      </c>
      <c r="F547" s="1">
        <v>0</v>
      </c>
      <c r="G547" s="1">
        <v>0</v>
      </c>
    </row>
    <row r="548" spans="1:7" s="3" customFormat="1" x14ac:dyDescent="0.25">
      <c r="A548" s="18"/>
      <c r="B548" s="76" t="s">
        <v>51</v>
      </c>
      <c r="C548" s="20">
        <f t="shared" ref="C548:G550" si="224">C549</f>
        <v>0</v>
      </c>
      <c r="D548" s="20">
        <f t="shared" si="224"/>
        <v>17652.14</v>
      </c>
      <c r="E548" s="22">
        <f t="shared" si="224"/>
        <v>17700</v>
      </c>
      <c r="F548" s="20">
        <f t="shared" si="224"/>
        <v>0</v>
      </c>
      <c r="G548" s="20">
        <f t="shared" si="224"/>
        <v>0</v>
      </c>
    </row>
    <row r="549" spans="1:7" s="3" customFormat="1" x14ac:dyDescent="0.25">
      <c r="A549" s="18">
        <v>4</v>
      </c>
      <c r="B549" s="19" t="s">
        <v>3</v>
      </c>
      <c r="C549" s="20">
        <f t="shared" si="224"/>
        <v>0</v>
      </c>
      <c r="D549" s="20">
        <f t="shared" si="224"/>
        <v>17652.14</v>
      </c>
      <c r="E549" s="22">
        <f t="shared" si="224"/>
        <v>17700</v>
      </c>
      <c r="F549" s="20">
        <f t="shared" si="224"/>
        <v>0</v>
      </c>
      <c r="G549" s="20">
        <f t="shared" si="224"/>
        <v>0</v>
      </c>
    </row>
    <row r="550" spans="1:7" s="3" customFormat="1" x14ac:dyDescent="0.25">
      <c r="A550" s="18">
        <v>42</v>
      </c>
      <c r="B550" s="19" t="s">
        <v>37</v>
      </c>
      <c r="C550" s="20">
        <f t="shared" si="224"/>
        <v>0</v>
      </c>
      <c r="D550" s="20">
        <f t="shared" si="224"/>
        <v>17652.14</v>
      </c>
      <c r="E550" s="22">
        <f t="shared" si="224"/>
        <v>17700</v>
      </c>
      <c r="F550" s="20">
        <f t="shared" si="224"/>
        <v>0</v>
      </c>
      <c r="G550" s="20">
        <f t="shared" si="224"/>
        <v>0</v>
      </c>
    </row>
    <row r="551" spans="1:7" s="161" customFormat="1" hidden="1" x14ac:dyDescent="0.25">
      <c r="A551" s="158">
        <v>421</v>
      </c>
      <c r="B551" s="170" t="s">
        <v>282</v>
      </c>
      <c r="C551" s="163">
        <v>0</v>
      </c>
      <c r="D551" s="163">
        <v>17652.14</v>
      </c>
      <c r="E551" s="1">
        <v>17700</v>
      </c>
      <c r="F551" s="163">
        <v>0</v>
      </c>
      <c r="G551" s="163">
        <v>0</v>
      </c>
    </row>
    <row r="552" spans="1:7" x14ac:dyDescent="0.25">
      <c r="A552" s="158"/>
      <c r="B552" s="170"/>
      <c r="C552" s="170"/>
      <c r="D552" s="188"/>
      <c r="E552" s="188"/>
      <c r="F552" s="188"/>
      <c r="G552" s="1"/>
    </row>
    <row r="553" spans="1:7" s="69" customFormat="1" ht="30" x14ac:dyDescent="0.25">
      <c r="A553" s="67"/>
      <c r="B553" s="75" t="s">
        <v>513</v>
      </c>
      <c r="C553" s="74">
        <f>C554</f>
        <v>0</v>
      </c>
      <c r="D553" s="74">
        <f>D554</f>
        <v>66361.399999999994</v>
      </c>
      <c r="E553" s="288">
        <f t="shared" ref="E553:G553" si="225">E554</f>
        <v>70000</v>
      </c>
      <c r="F553" s="74">
        <f t="shared" si="225"/>
        <v>0</v>
      </c>
      <c r="G553" s="71">
        <f t="shared" si="225"/>
        <v>0</v>
      </c>
    </row>
    <row r="554" spans="1:7" s="3" customFormat="1" hidden="1" x14ac:dyDescent="0.25">
      <c r="A554" s="18"/>
      <c r="B554" s="19" t="s">
        <v>151</v>
      </c>
      <c r="C554" s="54">
        <f>C555+C559</f>
        <v>0</v>
      </c>
      <c r="D554" s="54">
        <f>D555+D559</f>
        <v>66361.399999999994</v>
      </c>
      <c r="E554" s="249">
        <f t="shared" ref="E554:G554" si="226">E555+E559</f>
        <v>70000</v>
      </c>
      <c r="F554" s="54">
        <f t="shared" si="226"/>
        <v>0</v>
      </c>
      <c r="G554" s="20">
        <f t="shared" si="226"/>
        <v>0</v>
      </c>
    </row>
    <row r="555" spans="1:7" s="3" customFormat="1" x14ac:dyDescent="0.25">
      <c r="A555" s="18"/>
      <c r="B555" s="19" t="s">
        <v>52</v>
      </c>
      <c r="C555" s="54">
        <f t="shared" ref="C555:G557" si="227">C556</f>
        <v>0</v>
      </c>
      <c r="D555" s="54">
        <f t="shared" si="227"/>
        <v>33180.699999999997</v>
      </c>
      <c r="E555" s="249">
        <f t="shared" si="227"/>
        <v>36800</v>
      </c>
      <c r="F555" s="54">
        <f t="shared" si="227"/>
        <v>0</v>
      </c>
      <c r="G555" s="20">
        <f t="shared" si="227"/>
        <v>0</v>
      </c>
    </row>
    <row r="556" spans="1:7" s="3" customFormat="1" x14ac:dyDescent="0.25">
      <c r="A556" s="18">
        <v>4</v>
      </c>
      <c r="B556" s="19" t="s">
        <v>3</v>
      </c>
      <c r="C556" s="54">
        <f t="shared" si="227"/>
        <v>0</v>
      </c>
      <c r="D556" s="54">
        <f t="shared" si="227"/>
        <v>33180.699999999997</v>
      </c>
      <c r="E556" s="249">
        <f t="shared" si="227"/>
        <v>36800</v>
      </c>
      <c r="F556" s="54">
        <f t="shared" si="227"/>
        <v>0</v>
      </c>
      <c r="G556" s="20">
        <f t="shared" si="227"/>
        <v>0</v>
      </c>
    </row>
    <row r="557" spans="1:7" s="3" customFormat="1" x14ac:dyDescent="0.25">
      <c r="A557" s="18">
        <v>42</v>
      </c>
      <c r="B557" s="19" t="s">
        <v>37</v>
      </c>
      <c r="C557" s="54">
        <f t="shared" si="227"/>
        <v>0</v>
      </c>
      <c r="D557" s="54">
        <f t="shared" si="227"/>
        <v>33180.699999999997</v>
      </c>
      <c r="E557" s="249">
        <f t="shared" si="227"/>
        <v>36800</v>
      </c>
      <c r="F557" s="54">
        <f t="shared" si="227"/>
        <v>0</v>
      </c>
      <c r="G557" s="20">
        <f t="shared" si="227"/>
        <v>0</v>
      </c>
    </row>
    <row r="558" spans="1:7" s="161" customFormat="1" hidden="1" x14ac:dyDescent="0.25">
      <c r="A558" s="158">
        <v>421</v>
      </c>
      <c r="B558" s="276" t="s">
        <v>238</v>
      </c>
      <c r="C558" s="194">
        <v>0</v>
      </c>
      <c r="D558" s="194">
        <v>33180.699999999997</v>
      </c>
      <c r="E558" s="250">
        <v>36800</v>
      </c>
      <c r="F558" s="194">
        <v>0</v>
      </c>
      <c r="G558" s="163">
        <v>0</v>
      </c>
    </row>
    <row r="559" spans="1:7" s="3" customFormat="1" x14ac:dyDescent="0.25">
      <c r="A559" s="18"/>
      <c r="B559" s="76" t="s">
        <v>51</v>
      </c>
      <c r="C559" s="54">
        <f t="shared" ref="C559:G561" si="228">C560</f>
        <v>0</v>
      </c>
      <c r="D559" s="54">
        <f t="shared" si="228"/>
        <v>33180.699999999997</v>
      </c>
      <c r="E559" s="249">
        <f t="shared" si="228"/>
        <v>33200</v>
      </c>
      <c r="F559" s="54">
        <f t="shared" si="228"/>
        <v>0</v>
      </c>
      <c r="G559" s="20">
        <f t="shared" si="228"/>
        <v>0</v>
      </c>
    </row>
    <row r="560" spans="1:7" s="3" customFormat="1" x14ac:dyDescent="0.25">
      <c r="A560" s="18">
        <v>4</v>
      </c>
      <c r="B560" s="19" t="s">
        <v>3</v>
      </c>
      <c r="C560" s="54">
        <f t="shared" si="228"/>
        <v>0</v>
      </c>
      <c r="D560" s="54">
        <f t="shared" si="228"/>
        <v>33180.699999999997</v>
      </c>
      <c r="E560" s="249">
        <f t="shared" si="228"/>
        <v>33200</v>
      </c>
      <c r="F560" s="54">
        <f t="shared" si="228"/>
        <v>0</v>
      </c>
      <c r="G560" s="20">
        <f t="shared" si="228"/>
        <v>0</v>
      </c>
    </row>
    <row r="561" spans="1:7" s="3" customFormat="1" x14ac:dyDescent="0.25">
      <c r="A561" s="18">
        <v>42</v>
      </c>
      <c r="B561" s="19" t="s">
        <v>37</v>
      </c>
      <c r="C561" s="54">
        <f t="shared" si="228"/>
        <v>0</v>
      </c>
      <c r="D561" s="54">
        <f t="shared" si="228"/>
        <v>33180.699999999997</v>
      </c>
      <c r="E561" s="249">
        <f t="shared" si="228"/>
        <v>33200</v>
      </c>
      <c r="F561" s="54">
        <f t="shared" si="228"/>
        <v>0</v>
      </c>
      <c r="G561" s="20">
        <f t="shared" si="228"/>
        <v>0</v>
      </c>
    </row>
    <row r="562" spans="1:7" hidden="1" x14ac:dyDescent="0.25">
      <c r="A562" s="158">
        <v>421</v>
      </c>
      <c r="B562" s="287" t="s">
        <v>387</v>
      </c>
      <c r="C562" s="188">
        <v>0</v>
      </c>
      <c r="D562" s="188">
        <v>33180.699999999997</v>
      </c>
      <c r="E562" s="250">
        <v>33200</v>
      </c>
      <c r="F562" s="188">
        <v>0</v>
      </c>
      <c r="G562" s="1">
        <v>0</v>
      </c>
    </row>
    <row r="563" spans="1:7" x14ac:dyDescent="0.25">
      <c r="A563" s="158"/>
      <c r="B563" s="287"/>
      <c r="C563" s="188"/>
      <c r="D563" s="188"/>
      <c r="E563" s="250"/>
      <c r="F563" s="188"/>
      <c r="G563" s="1"/>
    </row>
    <row r="564" spans="1:7" s="69" customFormat="1" x14ac:dyDescent="0.25">
      <c r="A564" s="67"/>
      <c r="B564" s="75" t="s">
        <v>514</v>
      </c>
      <c r="C564" s="74">
        <f>C570+C566</f>
        <v>0</v>
      </c>
      <c r="D564" s="74">
        <f>D570+D566</f>
        <v>58750</v>
      </c>
      <c r="E564" s="200">
        <f t="shared" ref="E564:G564" si="229">E570+E566</f>
        <v>0</v>
      </c>
      <c r="F564" s="74">
        <f t="shared" si="229"/>
        <v>0</v>
      </c>
      <c r="G564" s="71">
        <f t="shared" si="229"/>
        <v>0</v>
      </c>
    </row>
    <row r="565" spans="1:7" s="3" customFormat="1" hidden="1" x14ac:dyDescent="0.25">
      <c r="A565" s="18"/>
      <c r="B565" s="19" t="s">
        <v>151</v>
      </c>
      <c r="C565" s="54">
        <f>C566+C570</f>
        <v>0</v>
      </c>
      <c r="D565" s="54">
        <f>D566+D570</f>
        <v>58750</v>
      </c>
      <c r="E565" s="58">
        <f t="shared" ref="E565:G565" si="230">E566+E570</f>
        <v>0</v>
      </c>
      <c r="F565" s="54">
        <f t="shared" si="230"/>
        <v>0</v>
      </c>
      <c r="G565" s="20">
        <f t="shared" si="230"/>
        <v>0</v>
      </c>
    </row>
    <row r="566" spans="1:7" s="3" customFormat="1" x14ac:dyDescent="0.25">
      <c r="A566" s="18"/>
      <c r="B566" s="19" t="s">
        <v>52</v>
      </c>
      <c r="C566" s="54">
        <f t="shared" ref="C566:G568" si="231">C567</f>
        <v>0</v>
      </c>
      <c r="D566" s="54">
        <f t="shared" si="231"/>
        <v>25569.3</v>
      </c>
      <c r="E566" s="58">
        <f t="shared" si="231"/>
        <v>0</v>
      </c>
      <c r="F566" s="54">
        <f t="shared" si="231"/>
        <v>0</v>
      </c>
      <c r="G566" s="20">
        <f t="shared" si="231"/>
        <v>0</v>
      </c>
    </row>
    <row r="567" spans="1:7" s="3" customFormat="1" x14ac:dyDescent="0.25">
      <c r="A567" s="18">
        <v>4</v>
      </c>
      <c r="B567" s="19" t="s">
        <v>3</v>
      </c>
      <c r="C567" s="54">
        <f t="shared" si="231"/>
        <v>0</v>
      </c>
      <c r="D567" s="54">
        <f t="shared" si="231"/>
        <v>25569.3</v>
      </c>
      <c r="E567" s="58">
        <f t="shared" si="231"/>
        <v>0</v>
      </c>
      <c r="F567" s="54">
        <f t="shared" si="231"/>
        <v>0</v>
      </c>
      <c r="G567" s="20">
        <f t="shared" si="231"/>
        <v>0</v>
      </c>
    </row>
    <row r="568" spans="1:7" s="3" customFormat="1" x14ac:dyDescent="0.25">
      <c r="A568" s="18">
        <v>42</v>
      </c>
      <c r="B568" s="19" t="s">
        <v>37</v>
      </c>
      <c r="C568" s="54">
        <f t="shared" si="231"/>
        <v>0</v>
      </c>
      <c r="D568" s="54">
        <f t="shared" si="231"/>
        <v>25569.3</v>
      </c>
      <c r="E568" s="58">
        <f t="shared" si="231"/>
        <v>0</v>
      </c>
      <c r="F568" s="54">
        <f t="shared" si="231"/>
        <v>0</v>
      </c>
      <c r="G568" s="20">
        <f t="shared" si="231"/>
        <v>0</v>
      </c>
    </row>
    <row r="569" spans="1:7" s="161" customFormat="1" hidden="1" x14ac:dyDescent="0.25">
      <c r="A569" s="158">
        <v>421</v>
      </c>
      <c r="B569" s="170" t="s">
        <v>118</v>
      </c>
      <c r="C569" s="194">
        <v>0</v>
      </c>
      <c r="D569" s="194">
        <v>25569.3</v>
      </c>
      <c r="E569" s="188">
        <v>0</v>
      </c>
      <c r="F569" s="194">
        <v>0</v>
      </c>
      <c r="G569" s="163">
        <v>0</v>
      </c>
    </row>
    <row r="570" spans="1:7" s="3" customFormat="1" x14ac:dyDescent="0.25">
      <c r="A570" s="18"/>
      <c r="B570" s="76" t="s">
        <v>51</v>
      </c>
      <c r="C570" s="54">
        <f t="shared" ref="C570:G572" si="232">C571</f>
        <v>0</v>
      </c>
      <c r="D570" s="54">
        <f t="shared" si="232"/>
        <v>33180.699999999997</v>
      </c>
      <c r="E570" s="58">
        <f t="shared" si="232"/>
        <v>0</v>
      </c>
      <c r="F570" s="54">
        <f t="shared" si="232"/>
        <v>0</v>
      </c>
      <c r="G570" s="20">
        <f t="shared" si="232"/>
        <v>0</v>
      </c>
    </row>
    <row r="571" spans="1:7" s="3" customFormat="1" x14ac:dyDescent="0.25">
      <c r="A571" s="18">
        <v>4</v>
      </c>
      <c r="B571" s="19" t="s">
        <v>3</v>
      </c>
      <c r="C571" s="54">
        <f t="shared" si="232"/>
        <v>0</v>
      </c>
      <c r="D571" s="54">
        <f t="shared" si="232"/>
        <v>33180.699999999997</v>
      </c>
      <c r="E571" s="58">
        <f t="shared" si="232"/>
        <v>0</v>
      </c>
      <c r="F571" s="54">
        <f t="shared" si="232"/>
        <v>0</v>
      </c>
      <c r="G571" s="20">
        <f t="shared" si="232"/>
        <v>0</v>
      </c>
    </row>
    <row r="572" spans="1:7" s="3" customFormat="1" x14ac:dyDescent="0.25">
      <c r="A572" s="18">
        <v>42</v>
      </c>
      <c r="B572" s="19" t="s">
        <v>37</v>
      </c>
      <c r="C572" s="54">
        <f t="shared" si="232"/>
        <v>0</v>
      </c>
      <c r="D572" s="54">
        <f t="shared" si="232"/>
        <v>33180.699999999997</v>
      </c>
      <c r="E572" s="58">
        <f t="shared" si="232"/>
        <v>0</v>
      </c>
      <c r="F572" s="54">
        <f t="shared" si="232"/>
        <v>0</v>
      </c>
      <c r="G572" s="20">
        <f t="shared" si="232"/>
        <v>0</v>
      </c>
    </row>
    <row r="573" spans="1:7" hidden="1" x14ac:dyDescent="0.25">
      <c r="A573" s="158">
        <v>421</v>
      </c>
      <c r="B573" s="170" t="s">
        <v>118</v>
      </c>
      <c r="C573" s="188">
        <v>0</v>
      </c>
      <c r="D573" s="188">
        <v>33180.699999999997</v>
      </c>
      <c r="E573" s="188">
        <v>0</v>
      </c>
      <c r="F573" s="188">
        <v>0</v>
      </c>
      <c r="G573" s="1">
        <v>0</v>
      </c>
    </row>
    <row r="574" spans="1:7" x14ac:dyDescent="0.25">
      <c r="A574" s="158"/>
      <c r="B574" s="170"/>
      <c r="C574" s="170"/>
      <c r="D574" s="194"/>
      <c r="E574" s="188"/>
      <c r="F574" s="194"/>
      <c r="G574" s="163"/>
    </row>
    <row r="575" spans="1:7" s="69" customFormat="1" x14ac:dyDescent="0.25">
      <c r="A575" s="67"/>
      <c r="B575" s="70" t="s">
        <v>515</v>
      </c>
      <c r="C575" s="71">
        <f>C576</f>
        <v>67046.53</v>
      </c>
      <c r="D575" s="71">
        <f>D576</f>
        <v>0</v>
      </c>
      <c r="E575" s="108">
        <f>E576</f>
        <v>0</v>
      </c>
      <c r="F575" s="71">
        <f>F576</f>
        <v>0</v>
      </c>
      <c r="G575" s="71">
        <f>G576</f>
        <v>0</v>
      </c>
    </row>
    <row r="576" spans="1:7" s="3" customFormat="1" hidden="1" x14ac:dyDescent="0.25">
      <c r="A576" s="18"/>
      <c r="B576" s="19" t="s">
        <v>151</v>
      </c>
      <c r="C576" s="20">
        <f>C577+C581</f>
        <v>67046.53</v>
      </c>
      <c r="D576" s="20">
        <f>D577+D581</f>
        <v>0</v>
      </c>
      <c r="E576" s="22">
        <f>E577+E581</f>
        <v>0</v>
      </c>
      <c r="F576" s="20">
        <f>F577+F581</f>
        <v>0</v>
      </c>
      <c r="G576" s="20">
        <f>G577+G581</f>
        <v>0</v>
      </c>
    </row>
    <row r="577" spans="1:7" s="3" customFormat="1" x14ac:dyDescent="0.25">
      <c r="A577" s="18"/>
      <c r="B577" s="19" t="s">
        <v>52</v>
      </c>
      <c r="C577" s="20">
        <f t="shared" ref="C577:G579" si="233">C578</f>
        <v>36653.01</v>
      </c>
      <c r="D577" s="20">
        <f t="shared" si="233"/>
        <v>0</v>
      </c>
      <c r="E577" s="22">
        <f t="shared" si="233"/>
        <v>0</v>
      </c>
      <c r="F577" s="20">
        <f t="shared" si="233"/>
        <v>0</v>
      </c>
      <c r="G577" s="20">
        <f t="shared" si="233"/>
        <v>0</v>
      </c>
    </row>
    <row r="578" spans="1:7" s="3" customFormat="1" x14ac:dyDescent="0.25">
      <c r="A578" s="18">
        <v>4</v>
      </c>
      <c r="B578" s="19" t="s">
        <v>3</v>
      </c>
      <c r="C578" s="20">
        <f t="shared" si="233"/>
        <v>36653.01</v>
      </c>
      <c r="D578" s="20">
        <f t="shared" si="233"/>
        <v>0</v>
      </c>
      <c r="E578" s="22">
        <f t="shared" si="233"/>
        <v>0</v>
      </c>
      <c r="F578" s="20">
        <f t="shared" si="233"/>
        <v>0</v>
      </c>
      <c r="G578" s="20">
        <f t="shared" si="233"/>
        <v>0</v>
      </c>
    </row>
    <row r="579" spans="1:7" s="3" customFormat="1" x14ac:dyDescent="0.25">
      <c r="A579" s="18">
        <v>42</v>
      </c>
      <c r="B579" s="19" t="s">
        <v>37</v>
      </c>
      <c r="C579" s="20">
        <f t="shared" si="233"/>
        <v>36653.01</v>
      </c>
      <c r="D579" s="20">
        <f t="shared" si="233"/>
        <v>0</v>
      </c>
      <c r="E579" s="22">
        <f t="shared" si="233"/>
        <v>0</v>
      </c>
      <c r="F579" s="20">
        <f t="shared" si="233"/>
        <v>0</v>
      </c>
      <c r="G579" s="20">
        <f t="shared" si="233"/>
        <v>0</v>
      </c>
    </row>
    <row r="580" spans="1:7" hidden="1" x14ac:dyDescent="0.25">
      <c r="A580" s="158">
        <v>421</v>
      </c>
      <c r="B580" s="170" t="s">
        <v>118</v>
      </c>
      <c r="C580" s="163">
        <v>36653.01</v>
      </c>
      <c r="D580" s="163">
        <v>0</v>
      </c>
      <c r="E580" s="1">
        <v>0</v>
      </c>
      <c r="F580" s="163">
        <v>0</v>
      </c>
      <c r="G580" s="163">
        <v>0</v>
      </c>
    </row>
    <row r="581" spans="1:7" s="3" customFormat="1" x14ac:dyDescent="0.25">
      <c r="A581" s="18"/>
      <c r="B581" s="19" t="s">
        <v>51</v>
      </c>
      <c r="C581" s="20">
        <f t="shared" ref="C581:G582" si="234">C582</f>
        <v>30393.52</v>
      </c>
      <c r="D581" s="20">
        <f t="shared" si="234"/>
        <v>0</v>
      </c>
      <c r="E581" s="22">
        <f t="shared" si="234"/>
        <v>0</v>
      </c>
      <c r="F581" s="20">
        <f t="shared" si="234"/>
        <v>0</v>
      </c>
      <c r="G581" s="20">
        <f t="shared" si="234"/>
        <v>0</v>
      </c>
    </row>
    <row r="582" spans="1:7" s="3" customFormat="1" x14ac:dyDescent="0.25">
      <c r="A582" s="18">
        <v>4</v>
      </c>
      <c r="B582" s="19" t="s">
        <v>3</v>
      </c>
      <c r="C582" s="20">
        <f t="shared" si="234"/>
        <v>30393.52</v>
      </c>
      <c r="D582" s="20">
        <f t="shared" si="234"/>
        <v>0</v>
      </c>
      <c r="E582" s="22">
        <f t="shared" si="234"/>
        <v>0</v>
      </c>
      <c r="F582" s="20">
        <f t="shared" si="234"/>
        <v>0</v>
      </c>
      <c r="G582" s="20">
        <f t="shared" si="234"/>
        <v>0</v>
      </c>
    </row>
    <row r="583" spans="1:7" s="3" customFormat="1" x14ac:dyDescent="0.25">
      <c r="A583" s="18">
        <v>42</v>
      </c>
      <c r="B583" s="19" t="s">
        <v>37</v>
      </c>
      <c r="C583" s="20">
        <f>C584</f>
        <v>30393.52</v>
      </c>
      <c r="D583" s="20">
        <f>D584</f>
        <v>0</v>
      </c>
      <c r="E583" s="22">
        <f>E584</f>
        <v>0</v>
      </c>
      <c r="F583" s="20">
        <f>F584</f>
        <v>0</v>
      </c>
      <c r="G583" s="20">
        <f>G584</f>
        <v>0</v>
      </c>
    </row>
    <row r="584" spans="1:7" hidden="1" x14ac:dyDescent="0.25">
      <c r="A584" s="158">
        <v>421</v>
      </c>
      <c r="B584" s="170" t="s">
        <v>118</v>
      </c>
      <c r="C584" s="286">
        <v>30393.52</v>
      </c>
      <c r="D584" s="201">
        <v>0</v>
      </c>
      <c r="E584" s="202">
        <v>0</v>
      </c>
      <c r="F584" s="201">
        <v>0</v>
      </c>
      <c r="G584" s="201">
        <v>0</v>
      </c>
    </row>
    <row r="585" spans="1:7" ht="14.45" customHeight="1" x14ac:dyDescent="0.25">
      <c r="A585" s="158"/>
      <c r="B585" s="199"/>
      <c r="C585" s="199"/>
      <c r="D585" s="194"/>
      <c r="E585" s="188"/>
      <c r="F585" s="194"/>
      <c r="G585" s="163"/>
    </row>
    <row r="586" spans="1:7" s="69" customFormat="1" ht="14.45" customHeight="1" x14ac:dyDescent="0.25">
      <c r="A586" s="67"/>
      <c r="B586" s="70" t="s">
        <v>516</v>
      </c>
      <c r="C586" s="284">
        <f t="shared" ref="C586:G590" si="235">C587</f>
        <v>24090.85</v>
      </c>
      <c r="D586" s="77">
        <f t="shared" si="235"/>
        <v>0</v>
      </c>
      <c r="E586" s="203">
        <f t="shared" si="235"/>
        <v>0</v>
      </c>
      <c r="F586" s="77">
        <f t="shared" si="235"/>
        <v>0</v>
      </c>
      <c r="G586" s="77">
        <f t="shared" si="235"/>
        <v>0</v>
      </c>
    </row>
    <row r="587" spans="1:7" s="3" customFormat="1" ht="14.45" hidden="1" customHeight="1" x14ac:dyDescent="0.25">
      <c r="A587" s="18"/>
      <c r="B587" s="19" t="s">
        <v>151</v>
      </c>
      <c r="C587" s="285">
        <f t="shared" si="235"/>
        <v>24090.85</v>
      </c>
      <c r="D587" s="78">
        <f t="shared" si="235"/>
        <v>0</v>
      </c>
      <c r="E587" s="204">
        <f t="shared" si="235"/>
        <v>0</v>
      </c>
      <c r="F587" s="78">
        <f t="shared" si="235"/>
        <v>0</v>
      </c>
      <c r="G587" s="78">
        <f t="shared" si="235"/>
        <v>0</v>
      </c>
    </row>
    <row r="588" spans="1:7" s="3" customFormat="1" ht="14.45" customHeight="1" x14ac:dyDescent="0.25">
      <c r="A588" s="18"/>
      <c r="B588" s="19" t="s">
        <v>52</v>
      </c>
      <c r="C588" s="285">
        <f t="shared" si="235"/>
        <v>24090.85</v>
      </c>
      <c r="D588" s="78">
        <f t="shared" si="235"/>
        <v>0</v>
      </c>
      <c r="E588" s="204">
        <f t="shared" si="235"/>
        <v>0</v>
      </c>
      <c r="F588" s="78">
        <f t="shared" si="235"/>
        <v>0</v>
      </c>
      <c r="G588" s="78">
        <f t="shared" si="235"/>
        <v>0</v>
      </c>
    </row>
    <row r="589" spans="1:7" s="3" customFormat="1" ht="14.45" customHeight="1" x14ac:dyDescent="0.25">
      <c r="A589" s="18">
        <v>4</v>
      </c>
      <c r="B589" s="19" t="s">
        <v>3</v>
      </c>
      <c r="C589" s="285">
        <f t="shared" si="235"/>
        <v>24090.85</v>
      </c>
      <c r="D589" s="78">
        <f t="shared" si="235"/>
        <v>0</v>
      </c>
      <c r="E589" s="204">
        <f t="shared" si="235"/>
        <v>0</v>
      </c>
      <c r="F589" s="78">
        <f t="shared" si="235"/>
        <v>0</v>
      </c>
      <c r="G589" s="78">
        <f t="shared" si="235"/>
        <v>0</v>
      </c>
    </row>
    <row r="590" spans="1:7" s="3" customFormat="1" ht="14.45" customHeight="1" x14ac:dyDescent="0.25">
      <c r="A590" s="18">
        <v>42</v>
      </c>
      <c r="B590" s="19" t="s">
        <v>37</v>
      </c>
      <c r="C590" s="285">
        <f t="shared" si="235"/>
        <v>24090.85</v>
      </c>
      <c r="D590" s="78">
        <f t="shared" si="235"/>
        <v>0</v>
      </c>
      <c r="E590" s="204">
        <f t="shared" si="235"/>
        <v>0</v>
      </c>
      <c r="F590" s="78">
        <f t="shared" si="235"/>
        <v>0</v>
      </c>
      <c r="G590" s="78">
        <f t="shared" si="235"/>
        <v>0</v>
      </c>
    </row>
    <row r="591" spans="1:7" ht="14.45" hidden="1" customHeight="1" x14ac:dyDescent="0.25">
      <c r="A591" s="158">
        <v>421</v>
      </c>
      <c r="B591" s="276" t="s">
        <v>118</v>
      </c>
      <c r="C591" s="286">
        <v>24090.85</v>
      </c>
      <c r="D591" s="201">
        <v>0</v>
      </c>
      <c r="E591" s="202">
        <v>0</v>
      </c>
      <c r="F591" s="201">
        <v>0</v>
      </c>
      <c r="G591" s="201">
        <v>0</v>
      </c>
    </row>
    <row r="592" spans="1:7" ht="14.45" customHeight="1" x14ac:dyDescent="0.25">
      <c r="A592" s="158"/>
      <c r="B592" s="170"/>
      <c r="C592" s="170"/>
      <c r="D592" s="194"/>
      <c r="E592" s="188"/>
      <c r="F592" s="194"/>
      <c r="G592" s="163"/>
    </row>
    <row r="593" spans="1:7" s="69" customFormat="1" ht="14.45" customHeight="1" x14ac:dyDescent="0.25">
      <c r="A593" s="67"/>
      <c r="B593" s="70" t="s">
        <v>517</v>
      </c>
      <c r="C593" s="74">
        <f>C594</f>
        <v>0</v>
      </c>
      <c r="D593" s="74">
        <f>D594</f>
        <v>87500</v>
      </c>
      <c r="E593" s="200">
        <f t="shared" ref="E593:G593" si="236">E594</f>
        <v>0</v>
      </c>
      <c r="F593" s="74">
        <f t="shared" si="236"/>
        <v>0</v>
      </c>
      <c r="G593" s="71">
        <f t="shared" si="236"/>
        <v>0</v>
      </c>
    </row>
    <row r="594" spans="1:7" s="3" customFormat="1" ht="14.45" hidden="1" customHeight="1" x14ac:dyDescent="0.25">
      <c r="A594" s="18"/>
      <c r="B594" s="19" t="s">
        <v>151</v>
      </c>
      <c r="C594" s="20">
        <f>C595+C599</f>
        <v>0</v>
      </c>
      <c r="D594" s="20">
        <f>D595+D599</f>
        <v>87500</v>
      </c>
      <c r="E594" s="22">
        <f t="shared" ref="E594:G594" si="237">E595+E599</f>
        <v>0</v>
      </c>
      <c r="F594" s="20">
        <f t="shared" si="237"/>
        <v>0</v>
      </c>
      <c r="G594" s="20">
        <f t="shared" si="237"/>
        <v>0</v>
      </c>
    </row>
    <row r="595" spans="1:7" s="3" customFormat="1" ht="14.45" customHeight="1" x14ac:dyDescent="0.25">
      <c r="A595" s="18"/>
      <c r="B595" s="19" t="s">
        <v>52</v>
      </c>
      <c r="C595" s="20">
        <f t="shared" ref="C595:G601" si="238">C596</f>
        <v>0</v>
      </c>
      <c r="D595" s="20">
        <f t="shared" si="238"/>
        <v>46352.72</v>
      </c>
      <c r="E595" s="22">
        <f t="shared" si="238"/>
        <v>0</v>
      </c>
      <c r="F595" s="20">
        <f t="shared" si="238"/>
        <v>0</v>
      </c>
      <c r="G595" s="20">
        <f t="shared" si="238"/>
        <v>0</v>
      </c>
    </row>
    <row r="596" spans="1:7" s="3" customFormat="1" ht="14.45" customHeight="1" x14ac:dyDescent="0.25">
      <c r="A596" s="18">
        <v>4</v>
      </c>
      <c r="B596" s="19" t="s">
        <v>3</v>
      </c>
      <c r="C596" s="20">
        <f t="shared" si="238"/>
        <v>0</v>
      </c>
      <c r="D596" s="20">
        <f t="shared" si="238"/>
        <v>46352.72</v>
      </c>
      <c r="E596" s="22">
        <f t="shared" si="238"/>
        <v>0</v>
      </c>
      <c r="F596" s="20">
        <f t="shared" si="238"/>
        <v>0</v>
      </c>
      <c r="G596" s="20">
        <f t="shared" si="238"/>
        <v>0</v>
      </c>
    </row>
    <row r="597" spans="1:7" s="3" customFormat="1" ht="14.45" customHeight="1" x14ac:dyDescent="0.25">
      <c r="A597" s="18">
        <v>42</v>
      </c>
      <c r="B597" s="19" t="s">
        <v>37</v>
      </c>
      <c r="C597" s="20">
        <f t="shared" si="238"/>
        <v>0</v>
      </c>
      <c r="D597" s="20">
        <f t="shared" si="238"/>
        <v>46352.72</v>
      </c>
      <c r="E597" s="22">
        <f t="shared" si="238"/>
        <v>0</v>
      </c>
      <c r="F597" s="20">
        <f t="shared" si="238"/>
        <v>0</v>
      </c>
      <c r="G597" s="20">
        <f t="shared" si="238"/>
        <v>0</v>
      </c>
    </row>
    <row r="598" spans="1:7" s="161" customFormat="1" ht="14.45" hidden="1" customHeight="1" x14ac:dyDescent="0.25">
      <c r="A598" s="158">
        <v>421</v>
      </c>
      <c r="B598" s="170" t="s">
        <v>238</v>
      </c>
      <c r="C598" s="163">
        <v>0</v>
      </c>
      <c r="D598" s="163">
        <v>46352.72</v>
      </c>
      <c r="E598" s="1">
        <v>0</v>
      </c>
      <c r="F598" s="253">
        <v>0</v>
      </c>
      <c r="G598" s="163">
        <v>0</v>
      </c>
    </row>
    <row r="599" spans="1:7" s="3" customFormat="1" ht="14.45" customHeight="1" x14ac:dyDescent="0.25">
      <c r="A599" s="18"/>
      <c r="B599" s="19" t="s">
        <v>51</v>
      </c>
      <c r="C599" s="20">
        <f t="shared" si="238"/>
        <v>0</v>
      </c>
      <c r="D599" s="20">
        <f t="shared" si="238"/>
        <v>41147.279999999999</v>
      </c>
      <c r="E599" s="22">
        <f t="shared" si="238"/>
        <v>0</v>
      </c>
      <c r="F599" s="20">
        <f t="shared" si="238"/>
        <v>0</v>
      </c>
      <c r="G599" s="20">
        <f>G602</f>
        <v>0</v>
      </c>
    </row>
    <row r="600" spans="1:7" s="3" customFormat="1" ht="14.45" customHeight="1" x14ac:dyDescent="0.25">
      <c r="A600" s="18">
        <v>4</v>
      </c>
      <c r="B600" s="19" t="s">
        <v>3</v>
      </c>
      <c r="C600" s="20">
        <f t="shared" si="238"/>
        <v>0</v>
      </c>
      <c r="D600" s="20">
        <f t="shared" si="238"/>
        <v>41147.279999999999</v>
      </c>
      <c r="E600" s="22">
        <f t="shared" si="238"/>
        <v>0</v>
      </c>
      <c r="F600" s="20">
        <f t="shared" si="238"/>
        <v>0</v>
      </c>
      <c r="G600" s="20">
        <f t="shared" si="238"/>
        <v>0</v>
      </c>
    </row>
    <row r="601" spans="1:7" s="3" customFormat="1" ht="14.45" customHeight="1" x14ac:dyDescent="0.25">
      <c r="A601" s="18">
        <v>42</v>
      </c>
      <c r="B601" s="19" t="s">
        <v>37</v>
      </c>
      <c r="C601" s="20">
        <f t="shared" si="238"/>
        <v>0</v>
      </c>
      <c r="D601" s="20">
        <f t="shared" si="238"/>
        <v>41147.279999999999</v>
      </c>
      <c r="E601" s="22">
        <f t="shared" si="238"/>
        <v>0</v>
      </c>
      <c r="F601" s="20">
        <f t="shared" si="238"/>
        <v>0</v>
      </c>
      <c r="G601" s="20">
        <f t="shared" si="238"/>
        <v>0</v>
      </c>
    </row>
    <row r="602" spans="1:7" ht="14.45" hidden="1" customHeight="1" x14ac:dyDescent="0.25">
      <c r="A602" s="158">
        <v>421</v>
      </c>
      <c r="B602" s="254" t="s">
        <v>311</v>
      </c>
      <c r="C602" s="1">
        <v>0</v>
      </c>
      <c r="D602" s="1">
        <v>41147.279999999999</v>
      </c>
      <c r="E602" s="1">
        <v>0</v>
      </c>
      <c r="F602" s="1">
        <v>0</v>
      </c>
      <c r="G602" s="1">
        <v>0</v>
      </c>
    </row>
    <row r="603" spans="1:7" ht="14.45" customHeight="1" x14ac:dyDescent="0.25">
      <c r="A603" s="158"/>
      <c r="B603" s="170"/>
      <c r="C603" s="188"/>
      <c r="D603" s="188"/>
      <c r="E603" s="188"/>
      <c r="F603" s="188"/>
      <c r="G603" s="1"/>
    </row>
    <row r="604" spans="1:7" ht="14.45" customHeight="1" x14ac:dyDescent="0.25">
      <c r="A604" s="67"/>
      <c r="B604" s="70" t="s">
        <v>518</v>
      </c>
      <c r="C604" s="74">
        <f>C605</f>
        <v>0</v>
      </c>
      <c r="D604" s="74">
        <f>D605</f>
        <v>0</v>
      </c>
      <c r="E604" s="200">
        <f t="shared" ref="E604:G604" si="239">E605</f>
        <v>40000</v>
      </c>
      <c r="F604" s="74">
        <f t="shared" si="239"/>
        <v>0</v>
      </c>
      <c r="G604" s="71">
        <f t="shared" si="239"/>
        <v>0</v>
      </c>
    </row>
    <row r="605" spans="1:7" ht="14.45" hidden="1" customHeight="1" x14ac:dyDescent="0.25">
      <c r="A605" s="18"/>
      <c r="B605" s="19" t="s">
        <v>151</v>
      </c>
      <c r="C605" s="20">
        <f>C606+C610</f>
        <v>0</v>
      </c>
      <c r="D605" s="20">
        <f>D606+D610</f>
        <v>0</v>
      </c>
      <c r="E605" s="22">
        <f t="shared" ref="E605:G605" si="240">E606+E610</f>
        <v>40000</v>
      </c>
      <c r="F605" s="20">
        <f t="shared" si="240"/>
        <v>0</v>
      </c>
      <c r="G605" s="20">
        <f t="shared" si="240"/>
        <v>0</v>
      </c>
    </row>
    <row r="606" spans="1:7" ht="14.45" customHeight="1" x14ac:dyDescent="0.25">
      <c r="A606" s="18"/>
      <c r="B606" s="19" t="s">
        <v>52</v>
      </c>
      <c r="C606" s="20">
        <f t="shared" ref="C606:G612" si="241">C607</f>
        <v>0</v>
      </c>
      <c r="D606" s="20">
        <f t="shared" si="241"/>
        <v>0</v>
      </c>
      <c r="E606" s="22">
        <f t="shared" si="241"/>
        <v>40000</v>
      </c>
      <c r="F606" s="20">
        <f t="shared" si="241"/>
        <v>0</v>
      </c>
      <c r="G606" s="20">
        <f t="shared" si="241"/>
        <v>0</v>
      </c>
    </row>
    <row r="607" spans="1:7" ht="14.45" customHeight="1" x14ac:dyDescent="0.25">
      <c r="A607" s="18">
        <v>4</v>
      </c>
      <c r="B607" s="19" t="s">
        <v>3</v>
      </c>
      <c r="C607" s="20">
        <f t="shared" si="241"/>
        <v>0</v>
      </c>
      <c r="D607" s="20">
        <f t="shared" si="241"/>
        <v>0</v>
      </c>
      <c r="E607" s="22">
        <f t="shared" si="241"/>
        <v>40000</v>
      </c>
      <c r="F607" s="20">
        <f t="shared" si="241"/>
        <v>0</v>
      </c>
      <c r="G607" s="20">
        <f t="shared" si="241"/>
        <v>0</v>
      </c>
    </row>
    <row r="608" spans="1:7" ht="14.45" customHeight="1" x14ac:dyDescent="0.25">
      <c r="A608" s="18">
        <v>42</v>
      </c>
      <c r="B608" s="19" t="s">
        <v>37</v>
      </c>
      <c r="C608" s="20">
        <f t="shared" si="241"/>
        <v>0</v>
      </c>
      <c r="D608" s="20">
        <f t="shared" si="241"/>
        <v>0</v>
      </c>
      <c r="E608" s="22">
        <f t="shared" si="241"/>
        <v>40000</v>
      </c>
      <c r="F608" s="20">
        <f t="shared" si="241"/>
        <v>0</v>
      </c>
      <c r="G608" s="20">
        <f t="shared" si="241"/>
        <v>0</v>
      </c>
    </row>
    <row r="609" spans="1:7" ht="14.45" hidden="1" customHeight="1" x14ac:dyDescent="0.25">
      <c r="A609" s="158">
        <v>421</v>
      </c>
      <c r="B609" s="254" t="s">
        <v>238</v>
      </c>
      <c r="C609" s="163">
        <v>0</v>
      </c>
      <c r="D609" s="163">
        <v>0</v>
      </c>
      <c r="E609" s="1">
        <v>40000</v>
      </c>
      <c r="F609" s="253">
        <v>0</v>
      </c>
      <c r="G609" s="163">
        <v>0</v>
      </c>
    </row>
    <row r="610" spans="1:7" ht="14.45" customHeight="1" x14ac:dyDescent="0.25">
      <c r="A610" s="18"/>
      <c r="B610" s="19" t="s">
        <v>51</v>
      </c>
      <c r="C610" s="20">
        <f t="shared" si="241"/>
        <v>0</v>
      </c>
      <c r="D610" s="20">
        <f t="shared" si="241"/>
        <v>0</v>
      </c>
      <c r="E610" s="22">
        <f t="shared" si="241"/>
        <v>0</v>
      </c>
      <c r="F610" s="20">
        <f t="shared" si="241"/>
        <v>0</v>
      </c>
      <c r="G610" s="20">
        <f>G613</f>
        <v>0</v>
      </c>
    </row>
    <row r="611" spans="1:7" ht="14.45" customHeight="1" x14ac:dyDescent="0.25">
      <c r="A611" s="18">
        <v>4</v>
      </c>
      <c r="B611" s="19" t="s">
        <v>3</v>
      </c>
      <c r="C611" s="20">
        <f t="shared" si="241"/>
        <v>0</v>
      </c>
      <c r="D611" s="20">
        <f t="shared" si="241"/>
        <v>0</v>
      </c>
      <c r="E611" s="22">
        <f t="shared" si="241"/>
        <v>0</v>
      </c>
      <c r="F611" s="20">
        <f t="shared" si="241"/>
        <v>0</v>
      </c>
      <c r="G611" s="20">
        <f t="shared" si="241"/>
        <v>0</v>
      </c>
    </row>
    <row r="612" spans="1:7" ht="14.45" customHeight="1" x14ac:dyDescent="0.25">
      <c r="A612" s="18">
        <v>42</v>
      </c>
      <c r="B612" s="19" t="s">
        <v>37</v>
      </c>
      <c r="C612" s="20">
        <f t="shared" si="241"/>
        <v>0</v>
      </c>
      <c r="D612" s="20">
        <f t="shared" si="241"/>
        <v>0</v>
      </c>
      <c r="E612" s="22">
        <f t="shared" si="241"/>
        <v>0</v>
      </c>
      <c r="F612" s="20">
        <f t="shared" si="241"/>
        <v>0</v>
      </c>
      <c r="G612" s="20">
        <f t="shared" si="241"/>
        <v>0</v>
      </c>
    </row>
    <row r="613" spans="1:7" ht="14.45" hidden="1" customHeight="1" x14ac:dyDescent="0.25">
      <c r="A613" s="158">
        <v>421</v>
      </c>
      <c r="B613" s="290" t="s">
        <v>391</v>
      </c>
      <c r="C613" s="1">
        <v>0</v>
      </c>
      <c r="D613" s="1">
        <v>0</v>
      </c>
      <c r="E613" s="1">
        <v>0</v>
      </c>
      <c r="F613" s="1">
        <v>0</v>
      </c>
      <c r="G613" s="1">
        <v>0</v>
      </c>
    </row>
    <row r="614" spans="1:7" ht="14.45" customHeight="1" x14ac:dyDescent="0.25">
      <c r="A614" s="158"/>
      <c r="B614" s="254"/>
      <c r="C614" s="188"/>
      <c r="D614" s="188"/>
      <c r="E614" s="188"/>
      <c r="F614" s="188"/>
      <c r="G614" s="1"/>
    </row>
    <row r="615" spans="1:7" s="69" customFormat="1" ht="14.45" customHeight="1" x14ac:dyDescent="0.25">
      <c r="A615" s="67"/>
      <c r="B615" s="70" t="s">
        <v>560</v>
      </c>
      <c r="C615" s="74">
        <f>C616</f>
        <v>0</v>
      </c>
      <c r="D615" s="74">
        <f>D616</f>
        <v>6636.14</v>
      </c>
      <c r="E615" s="200">
        <f>E616</f>
        <v>10000</v>
      </c>
      <c r="F615" s="74">
        <f>F616</f>
        <v>0</v>
      </c>
      <c r="G615" s="71">
        <f>G616</f>
        <v>0</v>
      </c>
    </row>
    <row r="616" spans="1:7" s="3" customFormat="1" ht="14.45" hidden="1" customHeight="1" x14ac:dyDescent="0.25">
      <c r="A616" s="18"/>
      <c r="B616" s="19" t="s">
        <v>151</v>
      </c>
      <c r="C616" s="20">
        <f>C617+C621</f>
        <v>0</v>
      </c>
      <c r="D616" s="20">
        <f>D617+D621</f>
        <v>6636.14</v>
      </c>
      <c r="E616" s="22">
        <f>E617+E621</f>
        <v>10000</v>
      </c>
      <c r="F616" s="20">
        <f>F617+F621</f>
        <v>0</v>
      </c>
      <c r="G616" s="20">
        <f>G617+G621</f>
        <v>0</v>
      </c>
    </row>
    <row r="617" spans="1:7" s="3" customFormat="1" ht="14.45" customHeight="1" x14ac:dyDescent="0.25">
      <c r="A617" s="18"/>
      <c r="B617" s="19" t="s">
        <v>52</v>
      </c>
      <c r="C617" s="20">
        <f t="shared" ref="C617:G623" si="242">C618</f>
        <v>0</v>
      </c>
      <c r="D617" s="20">
        <f t="shared" si="242"/>
        <v>6636.14</v>
      </c>
      <c r="E617" s="22">
        <f t="shared" si="242"/>
        <v>10000</v>
      </c>
      <c r="F617" s="20">
        <f t="shared" si="242"/>
        <v>0</v>
      </c>
      <c r="G617" s="20">
        <f t="shared" si="242"/>
        <v>0</v>
      </c>
    </row>
    <row r="618" spans="1:7" s="3" customFormat="1" ht="14.45" customHeight="1" x14ac:dyDescent="0.25">
      <c r="A618" s="18">
        <v>4</v>
      </c>
      <c r="B618" s="19" t="s">
        <v>3</v>
      </c>
      <c r="C618" s="20">
        <f t="shared" si="242"/>
        <v>0</v>
      </c>
      <c r="D618" s="20">
        <f t="shared" si="242"/>
        <v>6636.14</v>
      </c>
      <c r="E618" s="22">
        <f t="shared" si="242"/>
        <v>10000</v>
      </c>
      <c r="F618" s="20">
        <f t="shared" si="242"/>
        <v>0</v>
      </c>
      <c r="G618" s="20">
        <f t="shared" si="242"/>
        <v>0</v>
      </c>
    </row>
    <row r="619" spans="1:7" s="3" customFormat="1" ht="14.45" customHeight="1" x14ac:dyDescent="0.25">
      <c r="A619" s="18">
        <v>42</v>
      </c>
      <c r="B619" s="19" t="s">
        <v>37</v>
      </c>
      <c r="C619" s="20">
        <f t="shared" si="242"/>
        <v>0</v>
      </c>
      <c r="D619" s="20">
        <f t="shared" si="242"/>
        <v>6636.14</v>
      </c>
      <c r="E619" s="22">
        <f t="shared" si="242"/>
        <v>10000</v>
      </c>
      <c r="F619" s="20">
        <f t="shared" si="242"/>
        <v>0</v>
      </c>
      <c r="G619" s="20">
        <f t="shared" si="242"/>
        <v>0</v>
      </c>
    </row>
    <row r="620" spans="1:7" s="161" customFormat="1" ht="14.45" hidden="1" customHeight="1" x14ac:dyDescent="0.25">
      <c r="A620" s="158">
        <v>421</v>
      </c>
      <c r="B620" s="170" t="s">
        <v>238</v>
      </c>
      <c r="C620" s="163">
        <v>0</v>
      </c>
      <c r="D620" s="163">
        <v>6636.14</v>
      </c>
      <c r="E620" s="1">
        <v>10000</v>
      </c>
      <c r="F620" s="163">
        <v>0</v>
      </c>
      <c r="G620" s="163">
        <v>0</v>
      </c>
    </row>
    <row r="621" spans="1:7" s="3" customFormat="1" ht="14.45" customHeight="1" x14ac:dyDescent="0.25">
      <c r="A621" s="18"/>
      <c r="B621" s="19" t="s">
        <v>51</v>
      </c>
      <c r="C621" s="20">
        <f>C622</f>
        <v>0</v>
      </c>
      <c r="D621" s="20">
        <f>D622</f>
        <v>0</v>
      </c>
      <c r="E621" s="22">
        <f>E622</f>
        <v>0</v>
      </c>
      <c r="F621" s="20">
        <f>F622</f>
        <v>0</v>
      </c>
      <c r="G621" s="20">
        <f>G622</f>
        <v>0</v>
      </c>
    </row>
    <row r="622" spans="1:7" s="3" customFormat="1" ht="14.45" customHeight="1" x14ac:dyDescent="0.25">
      <c r="A622" s="18">
        <v>4</v>
      </c>
      <c r="B622" s="19" t="s">
        <v>3</v>
      </c>
      <c r="C622" s="20">
        <f t="shared" si="242"/>
        <v>0</v>
      </c>
      <c r="D622" s="20">
        <f t="shared" si="242"/>
        <v>0</v>
      </c>
      <c r="E622" s="22">
        <f t="shared" si="242"/>
        <v>0</v>
      </c>
      <c r="F622" s="20">
        <f t="shared" si="242"/>
        <v>0</v>
      </c>
      <c r="G622" s="20">
        <f t="shared" si="242"/>
        <v>0</v>
      </c>
    </row>
    <row r="623" spans="1:7" s="3" customFormat="1" ht="14.45" customHeight="1" x14ac:dyDescent="0.25">
      <c r="A623" s="18">
        <v>42</v>
      </c>
      <c r="B623" s="19" t="s">
        <v>37</v>
      </c>
      <c r="C623" s="20">
        <f t="shared" si="242"/>
        <v>0</v>
      </c>
      <c r="D623" s="20">
        <f t="shared" si="242"/>
        <v>0</v>
      </c>
      <c r="E623" s="22">
        <f t="shared" si="242"/>
        <v>0</v>
      </c>
      <c r="F623" s="20">
        <f t="shared" si="242"/>
        <v>0</v>
      </c>
      <c r="G623" s="20">
        <f t="shared" si="242"/>
        <v>0</v>
      </c>
    </row>
    <row r="624" spans="1:7" ht="14.45" hidden="1" customHeight="1" x14ac:dyDescent="0.25">
      <c r="A624" s="158">
        <v>421</v>
      </c>
      <c r="B624" s="170" t="s">
        <v>238</v>
      </c>
      <c r="C624" s="1">
        <v>0</v>
      </c>
      <c r="D624" s="1">
        <v>0</v>
      </c>
      <c r="E624" s="1">
        <v>0</v>
      </c>
      <c r="F624" s="1">
        <v>0</v>
      </c>
      <c r="G624" s="1">
        <v>0</v>
      </c>
    </row>
    <row r="625" spans="1:7" ht="14.45" customHeight="1" x14ac:dyDescent="0.25">
      <c r="A625" s="158"/>
      <c r="B625" s="170"/>
      <c r="C625" s="188"/>
      <c r="D625" s="188"/>
      <c r="E625" s="188"/>
      <c r="F625" s="188"/>
      <c r="G625" s="1"/>
    </row>
    <row r="626" spans="1:7" ht="14.45" customHeight="1" x14ac:dyDescent="0.25">
      <c r="A626" s="67"/>
      <c r="B626" s="70" t="s">
        <v>519</v>
      </c>
      <c r="C626" s="203">
        <f t="shared" ref="C626:G630" si="243">C627</f>
        <v>0</v>
      </c>
      <c r="D626" s="203">
        <f t="shared" si="243"/>
        <v>0</v>
      </c>
      <c r="E626" s="279">
        <f t="shared" si="243"/>
        <v>20000</v>
      </c>
      <c r="F626" s="203">
        <f t="shared" si="243"/>
        <v>0</v>
      </c>
      <c r="G626" s="203">
        <f t="shared" si="243"/>
        <v>0</v>
      </c>
    </row>
    <row r="627" spans="1:7" ht="14.45" hidden="1" customHeight="1" x14ac:dyDescent="0.25">
      <c r="A627" s="18"/>
      <c r="B627" s="19" t="s">
        <v>151</v>
      </c>
      <c r="C627" s="204">
        <f t="shared" ref="C627:D627" si="244">C628+C632</f>
        <v>0</v>
      </c>
      <c r="D627" s="204">
        <f t="shared" si="244"/>
        <v>0</v>
      </c>
      <c r="E627" s="280">
        <f>E628+E632</f>
        <v>20000</v>
      </c>
      <c r="F627" s="204">
        <f t="shared" ref="F627:G627" si="245">F628+F632</f>
        <v>0</v>
      </c>
      <c r="G627" s="204">
        <f t="shared" si="245"/>
        <v>0</v>
      </c>
    </row>
    <row r="628" spans="1:7" ht="14.45" customHeight="1" x14ac:dyDescent="0.25">
      <c r="A628" s="18"/>
      <c r="B628" s="19" t="s">
        <v>52</v>
      </c>
      <c r="C628" s="204">
        <f t="shared" si="243"/>
        <v>0</v>
      </c>
      <c r="D628" s="204">
        <f t="shared" si="243"/>
        <v>0</v>
      </c>
      <c r="E628" s="280">
        <f t="shared" si="243"/>
        <v>12000</v>
      </c>
      <c r="F628" s="204">
        <f t="shared" si="243"/>
        <v>0</v>
      </c>
      <c r="G628" s="204">
        <f t="shared" si="243"/>
        <v>0</v>
      </c>
    </row>
    <row r="629" spans="1:7" ht="14.45" customHeight="1" x14ac:dyDescent="0.25">
      <c r="A629" s="18">
        <v>4</v>
      </c>
      <c r="B629" s="19" t="s">
        <v>3</v>
      </c>
      <c r="C629" s="204">
        <f t="shared" si="243"/>
        <v>0</v>
      </c>
      <c r="D629" s="204">
        <f t="shared" si="243"/>
        <v>0</v>
      </c>
      <c r="E629" s="280">
        <f t="shared" si="243"/>
        <v>12000</v>
      </c>
      <c r="F629" s="204">
        <f t="shared" si="243"/>
        <v>0</v>
      </c>
      <c r="G629" s="204">
        <f t="shared" si="243"/>
        <v>0</v>
      </c>
    </row>
    <row r="630" spans="1:7" ht="14.45" customHeight="1" x14ac:dyDescent="0.25">
      <c r="A630" s="18">
        <v>42</v>
      </c>
      <c r="B630" s="19" t="s">
        <v>37</v>
      </c>
      <c r="C630" s="204">
        <f t="shared" si="243"/>
        <v>0</v>
      </c>
      <c r="D630" s="204">
        <f t="shared" si="243"/>
        <v>0</v>
      </c>
      <c r="E630" s="280">
        <f t="shared" si="243"/>
        <v>12000</v>
      </c>
      <c r="F630" s="204">
        <f t="shared" si="243"/>
        <v>0</v>
      </c>
      <c r="G630" s="204">
        <f t="shared" si="243"/>
        <v>0</v>
      </c>
    </row>
    <row r="631" spans="1:7" ht="14.45" hidden="1" customHeight="1" x14ac:dyDescent="0.25">
      <c r="A631" s="158">
        <v>421</v>
      </c>
      <c r="B631" s="276" t="s">
        <v>118</v>
      </c>
      <c r="C631" s="202">
        <v>0</v>
      </c>
      <c r="D631" s="202">
        <v>0</v>
      </c>
      <c r="E631" s="281">
        <v>12000</v>
      </c>
      <c r="F631" s="202">
        <v>0</v>
      </c>
      <c r="G631" s="202">
        <v>0</v>
      </c>
    </row>
    <row r="632" spans="1:7" ht="14.45" customHeight="1" x14ac:dyDescent="0.25">
      <c r="A632" s="18"/>
      <c r="B632" s="19" t="s">
        <v>51</v>
      </c>
      <c r="C632" s="22">
        <f t="shared" ref="C632:G634" si="246">C633</f>
        <v>0</v>
      </c>
      <c r="D632" s="22">
        <f t="shared" si="246"/>
        <v>0</v>
      </c>
      <c r="E632" s="282">
        <f t="shared" si="246"/>
        <v>8000</v>
      </c>
      <c r="F632" s="22">
        <f t="shared" si="246"/>
        <v>0</v>
      </c>
      <c r="G632" s="22">
        <f t="shared" si="246"/>
        <v>0</v>
      </c>
    </row>
    <row r="633" spans="1:7" ht="14.45" customHeight="1" x14ac:dyDescent="0.25">
      <c r="A633" s="18">
        <v>4</v>
      </c>
      <c r="B633" s="19" t="s">
        <v>3</v>
      </c>
      <c r="C633" s="22">
        <f t="shared" si="246"/>
        <v>0</v>
      </c>
      <c r="D633" s="22">
        <f t="shared" si="246"/>
        <v>0</v>
      </c>
      <c r="E633" s="282">
        <f t="shared" si="246"/>
        <v>8000</v>
      </c>
      <c r="F633" s="22">
        <f t="shared" si="246"/>
        <v>0</v>
      </c>
      <c r="G633" s="22">
        <f t="shared" si="246"/>
        <v>0</v>
      </c>
    </row>
    <row r="634" spans="1:7" ht="14.45" customHeight="1" x14ac:dyDescent="0.25">
      <c r="A634" s="18">
        <v>42</v>
      </c>
      <c r="B634" s="19" t="s">
        <v>37</v>
      </c>
      <c r="C634" s="22">
        <f t="shared" si="246"/>
        <v>0</v>
      </c>
      <c r="D634" s="22">
        <f t="shared" si="246"/>
        <v>0</v>
      </c>
      <c r="E634" s="282">
        <f t="shared" si="246"/>
        <v>8000</v>
      </c>
      <c r="F634" s="22">
        <f t="shared" si="246"/>
        <v>0</v>
      </c>
      <c r="G634" s="22">
        <f t="shared" si="246"/>
        <v>0</v>
      </c>
    </row>
    <row r="635" spans="1:7" ht="14.45" hidden="1" customHeight="1" x14ac:dyDescent="0.25">
      <c r="A635" s="158">
        <v>421</v>
      </c>
      <c r="B635" s="276" t="s">
        <v>386</v>
      </c>
      <c r="C635" s="1">
        <v>0</v>
      </c>
      <c r="D635" s="1">
        <v>0</v>
      </c>
      <c r="E635" s="283">
        <v>8000</v>
      </c>
      <c r="F635" s="1">
        <v>0</v>
      </c>
      <c r="G635" s="1">
        <v>0</v>
      </c>
    </row>
    <row r="636" spans="1:7" ht="14.45" customHeight="1" x14ac:dyDescent="0.25">
      <c r="A636" s="158"/>
      <c r="B636" s="276"/>
      <c r="C636" s="160"/>
      <c r="D636" s="160"/>
      <c r="E636" s="352"/>
      <c r="F636" s="160"/>
      <c r="G636" s="1"/>
    </row>
    <row r="637" spans="1:7" s="81" customFormat="1" x14ac:dyDescent="0.25">
      <c r="A637" s="79"/>
      <c r="B637" s="80" t="s">
        <v>165</v>
      </c>
      <c r="C637" s="205">
        <f t="shared" ref="C637:D637" si="247">C638+C655+C666+C677+C688+C703+C721+C732+C747+C758+C769+C777+C788+C710+C799</f>
        <v>366796.45000000007</v>
      </c>
      <c r="D637" s="205">
        <f t="shared" si="247"/>
        <v>658463.37</v>
      </c>
      <c r="E637" s="205">
        <f>E638+E655+E666+E677+E688+E703+E721+E732+E747+E758+E769+E777+E788+E710+E799+E810</f>
        <v>1116000</v>
      </c>
      <c r="F637" s="205">
        <f t="shared" ref="F637:G637" si="248">F638+F655+F666+F677+F688+F703+F721+F732+F747+F758+F769+F777+F788+F710+F799</f>
        <v>55000</v>
      </c>
      <c r="G637" s="205">
        <f t="shared" si="248"/>
        <v>55000</v>
      </c>
    </row>
    <row r="638" spans="1:7" s="81" customFormat="1" x14ac:dyDescent="0.25">
      <c r="A638" s="79"/>
      <c r="B638" s="82" t="s">
        <v>557</v>
      </c>
      <c r="C638" s="83">
        <f t="shared" ref="C638:G638" si="249">C639</f>
        <v>132.72</v>
      </c>
      <c r="D638" s="83">
        <f t="shared" si="249"/>
        <v>50000</v>
      </c>
      <c r="E638" s="206">
        <f t="shared" si="249"/>
        <v>50000</v>
      </c>
      <c r="F638" s="83">
        <f t="shared" si="249"/>
        <v>50000</v>
      </c>
      <c r="G638" s="83">
        <f t="shared" si="249"/>
        <v>50000</v>
      </c>
    </row>
    <row r="639" spans="1:7" s="161" customFormat="1" ht="14.45" hidden="1" customHeight="1" x14ac:dyDescent="0.25">
      <c r="A639" s="18"/>
      <c r="B639" s="19" t="s">
        <v>149</v>
      </c>
      <c r="C639" s="22">
        <f t="shared" ref="C639:D639" si="250">C640+C645+C650</f>
        <v>132.72</v>
      </c>
      <c r="D639" s="22">
        <f t="shared" si="250"/>
        <v>50000</v>
      </c>
      <c r="E639" s="22">
        <f>E640+E645+E650</f>
        <v>50000</v>
      </c>
      <c r="F639" s="22">
        <f t="shared" ref="F639:G639" si="251">F640+F645+F650</f>
        <v>50000</v>
      </c>
      <c r="G639" s="22">
        <f t="shared" si="251"/>
        <v>50000</v>
      </c>
    </row>
    <row r="640" spans="1:7" s="3" customFormat="1" x14ac:dyDescent="0.25">
      <c r="A640" s="18"/>
      <c r="B640" s="19" t="s">
        <v>52</v>
      </c>
      <c r="C640" s="20">
        <f t="shared" ref="C640:G642" si="252">C641</f>
        <v>132.72</v>
      </c>
      <c r="D640" s="20">
        <f t="shared" si="252"/>
        <v>50000</v>
      </c>
      <c r="E640" s="22">
        <f t="shared" si="252"/>
        <v>35000</v>
      </c>
      <c r="F640" s="20">
        <f t="shared" si="252"/>
        <v>50000</v>
      </c>
      <c r="G640" s="20">
        <f t="shared" si="252"/>
        <v>50000</v>
      </c>
    </row>
    <row r="641" spans="1:7" s="3" customFormat="1" x14ac:dyDescent="0.25">
      <c r="A641" s="18">
        <v>4</v>
      </c>
      <c r="B641" s="19" t="s">
        <v>3</v>
      </c>
      <c r="C641" s="20">
        <f t="shared" si="252"/>
        <v>132.72</v>
      </c>
      <c r="D641" s="20">
        <f t="shared" si="252"/>
        <v>50000</v>
      </c>
      <c r="E641" s="22">
        <f t="shared" si="252"/>
        <v>35000</v>
      </c>
      <c r="F641" s="20">
        <f t="shared" si="252"/>
        <v>50000</v>
      </c>
      <c r="G641" s="20">
        <f t="shared" si="252"/>
        <v>50000</v>
      </c>
    </row>
    <row r="642" spans="1:7" s="3" customFormat="1" x14ac:dyDescent="0.25">
      <c r="A642" s="18">
        <v>42</v>
      </c>
      <c r="B642" s="19" t="s">
        <v>37</v>
      </c>
      <c r="C642" s="20">
        <f t="shared" si="252"/>
        <v>132.72</v>
      </c>
      <c r="D642" s="20">
        <f t="shared" si="252"/>
        <v>50000</v>
      </c>
      <c r="E642" s="22">
        <f t="shared" si="252"/>
        <v>35000</v>
      </c>
      <c r="F642" s="20">
        <f t="shared" si="252"/>
        <v>50000</v>
      </c>
      <c r="G642" s="20">
        <f t="shared" si="252"/>
        <v>50000</v>
      </c>
    </row>
    <row r="643" spans="1:7" s="161" customFormat="1" hidden="1" x14ac:dyDescent="0.25">
      <c r="A643" s="158">
        <v>421</v>
      </c>
      <c r="B643" s="170" t="s">
        <v>33</v>
      </c>
      <c r="C643" s="163">
        <f>C644</f>
        <v>132.72</v>
      </c>
      <c r="D643" s="163">
        <f>D644</f>
        <v>50000</v>
      </c>
      <c r="E643" s="1">
        <f>E644</f>
        <v>35000</v>
      </c>
      <c r="F643" s="163">
        <f>F644</f>
        <v>50000</v>
      </c>
      <c r="G643" s="163">
        <f>G644</f>
        <v>50000</v>
      </c>
    </row>
    <row r="644" spans="1:7" s="161" customFormat="1" ht="14.45" hidden="1" customHeight="1" x14ac:dyDescent="0.25">
      <c r="A644" s="158">
        <v>421394</v>
      </c>
      <c r="B644" s="170" t="s">
        <v>93</v>
      </c>
      <c r="C644" s="163">
        <v>132.72</v>
      </c>
      <c r="D644" s="163">
        <v>50000</v>
      </c>
      <c r="E644" s="1">
        <v>35000</v>
      </c>
      <c r="F644" s="163">
        <v>50000</v>
      </c>
      <c r="G644" s="163">
        <v>50000</v>
      </c>
    </row>
    <row r="645" spans="1:7" s="3" customFormat="1" x14ac:dyDescent="0.25">
      <c r="A645" s="18"/>
      <c r="B645" s="19" t="s">
        <v>51</v>
      </c>
      <c r="C645" s="20">
        <f>C646</f>
        <v>0</v>
      </c>
      <c r="D645" s="20">
        <f>D646</f>
        <v>0</v>
      </c>
      <c r="E645" s="22">
        <f>E646</f>
        <v>0</v>
      </c>
      <c r="F645" s="20">
        <f>F646</f>
        <v>0</v>
      </c>
      <c r="G645" s="20">
        <f>G646</f>
        <v>0</v>
      </c>
    </row>
    <row r="646" spans="1:7" s="3" customFormat="1" x14ac:dyDescent="0.25">
      <c r="A646" s="18">
        <v>4</v>
      </c>
      <c r="B646" s="19" t="s">
        <v>3</v>
      </c>
      <c r="C646" s="20">
        <f t="shared" ref="C646:G646" si="253">C647</f>
        <v>0</v>
      </c>
      <c r="D646" s="20">
        <f t="shared" si="253"/>
        <v>0</v>
      </c>
      <c r="E646" s="22">
        <f t="shared" si="253"/>
        <v>0</v>
      </c>
      <c r="F646" s="20">
        <f t="shared" si="253"/>
        <v>0</v>
      </c>
      <c r="G646" s="20">
        <f t="shared" si="253"/>
        <v>0</v>
      </c>
    </row>
    <row r="647" spans="1:7" s="3" customFormat="1" x14ac:dyDescent="0.25">
      <c r="A647" s="18">
        <v>42</v>
      </c>
      <c r="B647" s="19" t="s">
        <v>37</v>
      </c>
      <c r="C647" s="20">
        <f t="shared" ref="C647:G648" si="254">C648</f>
        <v>0</v>
      </c>
      <c r="D647" s="20">
        <f t="shared" si="254"/>
        <v>0</v>
      </c>
      <c r="E647" s="22">
        <f t="shared" si="254"/>
        <v>0</v>
      </c>
      <c r="F647" s="20">
        <f t="shared" si="254"/>
        <v>0</v>
      </c>
      <c r="G647" s="20">
        <f t="shared" si="254"/>
        <v>0</v>
      </c>
    </row>
    <row r="648" spans="1:7" s="161" customFormat="1" hidden="1" x14ac:dyDescent="0.25">
      <c r="A648" s="158">
        <v>421</v>
      </c>
      <c r="B648" s="170" t="s">
        <v>33</v>
      </c>
      <c r="C648" s="163">
        <f t="shared" si="254"/>
        <v>0</v>
      </c>
      <c r="D648" s="163">
        <f t="shared" si="254"/>
        <v>0</v>
      </c>
      <c r="E648" s="1">
        <f t="shared" si="254"/>
        <v>0</v>
      </c>
      <c r="F648" s="163">
        <f t="shared" si="254"/>
        <v>0</v>
      </c>
      <c r="G648" s="163">
        <f t="shared" si="254"/>
        <v>0</v>
      </c>
    </row>
    <row r="649" spans="1:7" s="161" customFormat="1" ht="14.45" hidden="1" customHeight="1" x14ac:dyDescent="0.25">
      <c r="A649" s="158">
        <v>421394</v>
      </c>
      <c r="B649" s="170" t="s">
        <v>93</v>
      </c>
      <c r="C649" s="163">
        <v>0</v>
      </c>
      <c r="D649" s="163">
        <v>0</v>
      </c>
      <c r="E649" s="1">
        <v>0</v>
      </c>
      <c r="F649" s="163">
        <v>0</v>
      </c>
      <c r="G649" s="163">
        <v>0</v>
      </c>
    </row>
    <row r="650" spans="1:7" s="161" customFormat="1" ht="14.45" customHeight="1" x14ac:dyDescent="0.25">
      <c r="A650" s="18"/>
      <c r="B650" s="16" t="s">
        <v>287</v>
      </c>
      <c r="C650" s="20">
        <f t="shared" ref="C650:G651" si="255">C651</f>
        <v>0</v>
      </c>
      <c r="D650" s="20">
        <f t="shared" si="255"/>
        <v>0</v>
      </c>
      <c r="E650" s="22">
        <f t="shared" si="255"/>
        <v>15000</v>
      </c>
      <c r="F650" s="20">
        <f t="shared" si="255"/>
        <v>0</v>
      </c>
      <c r="G650" s="20">
        <f t="shared" si="255"/>
        <v>0</v>
      </c>
    </row>
    <row r="651" spans="1:7" s="161" customFormat="1" ht="14.45" customHeight="1" x14ac:dyDescent="0.25">
      <c r="A651" s="18">
        <v>4</v>
      </c>
      <c r="B651" s="19" t="s">
        <v>3</v>
      </c>
      <c r="C651" s="20">
        <f t="shared" si="255"/>
        <v>0</v>
      </c>
      <c r="D651" s="20">
        <f t="shared" si="255"/>
        <v>0</v>
      </c>
      <c r="E651" s="22">
        <f t="shared" si="255"/>
        <v>15000</v>
      </c>
      <c r="F651" s="20">
        <f t="shared" si="255"/>
        <v>0</v>
      </c>
      <c r="G651" s="20">
        <f t="shared" si="255"/>
        <v>0</v>
      </c>
    </row>
    <row r="652" spans="1:7" s="161" customFormat="1" ht="14.45" customHeight="1" x14ac:dyDescent="0.25">
      <c r="A652" s="18">
        <v>42</v>
      </c>
      <c r="B652" s="19" t="s">
        <v>37</v>
      </c>
      <c r="C652" s="20">
        <f>C653</f>
        <v>0</v>
      </c>
      <c r="D652" s="20">
        <f>D653</f>
        <v>0</v>
      </c>
      <c r="E652" s="22">
        <f>E653</f>
        <v>15000</v>
      </c>
      <c r="F652" s="20">
        <f>F653</f>
        <v>0</v>
      </c>
      <c r="G652" s="20">
        <f>G653</f>
        <v>0</v>
      </c>
    </row>
    <row r="653" spans="1:7" s="161" customFormat="1" ht="14.45" hidden="1" customHeight="1" x14ac:dyDescent="0.25">
      <c r="A653" s="158">
        <v>421</v>
      </c>
      <c r="B653" s="170" t="s">
        <v>93</v>
      </c>
      <c r="C653" s="163">
        <v>0</v>
      </c>
      <c r="D653" s="163">
        <v>0</v>
      </c>
      <c r="E653" s="1">
        <v>15000</v>
      </c>
      <c r="F653" s="163">
        <v>0</v>
      </c>
      <c r="G653" s="163">
        <v>0</v>
      </c>
    </row>
    <row r="654" spans="1:7" ht="14.45" customHeight="1" x14ac:dyDescent="0.25">
      <c r="A654" s="158"/>
      <c r="B654" s="170"/>
      <c r="C654" s="170"/>
      <c r="D654" s="188"/>
      <c r="E654" s="188"/>
      <c r="F654" s="188"/>
      <c r="G654" s="1"/>
    </row>
    <row r="655" spans="1:7" s="81" customFormat="1" x14ac:dyDescent="0.25">
      <c r="A655" s="79"/>
      <c r="B655" s="82" t="s">
        <v>520</v>
      </c>
      <c r="C655" s="83">
        <f t="shared" ref="C655:G659" si="256">C656</f>
        <v>42561.72</v>
      </c>
      <c r="D655" s="83">
        <f t="shared" si="256"/>
        <v>0</v>
      </c>
      <c r="E655" s="206">
        <f t="shared" si="256"/>
        <v>0</v>
      </c>
      <c r="F655" s="83">
        <f t="shared" si="256"/>
        <v>0</v>
      </c>
      <c r="G655" s="83">
        <f t="shared" si="256"/>
        <v>0</v>
      </c>
    </row>
    <row r="656" spans="1:7" s="3" customFormat="1" hidden="1" x14ac:dyDescent="0.25">
      <c r="A656" s="18"/>
      <c r="B656" s="19" t="s">
        <v>149</v>
      </c>
      <c r="C656" s="20">
        <f t="shared" ref="C656:D656" si="257">C657+C661</f>
        <v>42561.72</v>
      </c>
      <c r="D656" s="20">
        <f t="shared" si="257"/>
        <v>0</v>
      </c>
      <c r="E656" s="22">
        <f t="shared" ref="E656:G656" si="258">E657+E661</f>
        <v>0</v>
      </c>
      <c r="F656" s="20">
        <f t="shared" si="258"/>
        <v>0</v>
      </c>
      <c r="G656" s="20">
        <f t="shared" si="258"/>
        <v>0</v>
      </c>
    </row>
    <row r="657" spans="1:7" s="3" customFormat="1" x14ac:dyDescent="0.25">
      <c r="A657" s="18"/>
      <c r="B657" s="19" t="s">
        <v>52</v>
      </c>
      <c r="C657" s="20">
        <f t="shared" si="256"/>
        <v>42561.72</v>
      </c>
      <c r="D657" s="20">
        <f t="shared" si="256"/>
        <v>0</v>
      </c>
      <c r="E657" s="22">
        <f t="shared" si="256"/>
        <v>0</v>
      </c>
      <c r="F657" s="20">
        <f t="shared" si="256"/>
        <v>0</v>
      </c>
      <c r="G657" s="20">
        <f t="shared" si="256"/>
        <v>0</v>
      </c>
    </row>
    <row r="658" spans="1:7" s="3" customFormat="1" x14ac:dyDescent="0.25">
      <c r="A658" s="18">
        <v>4</v>
      </c>
      <c r="B658" s="19" t="s">
        <v>3</v>
      </c>
      <c r="C658" s="20">
        <f t="shared" si="256"/>
        <v>42561.72</v>
      </c>
      <c r="D658" s="20">
        <f t="shared" si="256"/>
        <v>0</v>
      </c>
      <c r="E658" s="22">
        <f t="shared" si="256"/>
        <v>0</v>
      </c>
      <c r="F658" s="20">
        <f t="shared" si="256"/>
        <v>0</v>
      </c>
      <c r="G658" s="20">
        <f t="shared" si="256"/>
        <v>0</v>
      </c>
    </row>
    <row r="659" spans="1:7" s="3" customFormat="1" x14ac:dyDescent="0.25">
      <c r="A659" s="18">
        <v>42</v>
      </c>
      <c r="B659" s="19" t="s">
        <v>37</v>
      </c>
      <c r="C659" s="20">
        <f t="shared" si="256"/>
        <v>42561.72</v>
      </c>
      <c r="D659" s="20">
        <f t="shared" si="256"/>
        <v>0</v>
      </c>
      <c r="E659" s="22">
        <f t="shared" si="256"/>
        <v>0</v>
      </c>
      <c r="F659" s="20">
        <f t="shared" si="256"/>
        <v>0</v>
      </c>
      <c r="G659" s="20">
        <f t="shared" si="256"/>
        <v>0</v>
      </c>
    </row>
    <row r="660" spans="1:7" hidden="1" x14ac:dyDescent="0.25">
      <c r="A660" s="158">
        <v>421</v>
      </c>
      <c r="B660" s="199" t="s">
        <v>225</v>
      </c>
      <c r="C660" s="1">
        <v>42561.72</v>
      </c>
      <c r="D660" s="1">
        <v>0</v>
      </c>
      <c r="E660" s="1">
        <v>0</v>
      </c>
      <c r="F660" s="1">
        <v>0</v>
      </c>
      <c r="G660" s="1">
        <v>0</v>
      </c>
    </row>
    <row r="661" spans="1:7" s="3" customFormat="1" x14ac:dyDescent="0.25">
      <c r="A661" s="18"/>
      <c r="B661" s="19" t="s">
        <v>51</v>
      </c>
      <c r="C661" s="20">
        <f t="shared" ref="C661:G663" si="259">C662</f>
        <v>0</v>
      </c>
      <c r="D661" s="20">
        <f t="shared" si="259"/>
        <v>0</v>
      </c>
      <c r="E661" s="22">
        <f t="shared" si="259"/>
        <v>0</v>
      </c>
      <c r="F661" s="20">
        <f t="shared" si="259"/>
        <v>0</v>
      </c>
      <c r="G661" s="20">
        <f t="shared" si="259"/>
        <v>0</v>
      </c>
    </row>
    <row r="662" spans="1:7" s="3" customFormat="1" x14ac:dyDescent="0.25">
      <c r="A662" s="18">
        <v>4</v>
      </c>
      <c r="B662" s="19" t="s">
        <v>3</v>
      </c>
      <c r="C662" s="20">
        <f t="shared" si="259"/>
        <v>0</v>
      </c>
      <c r="D662" s="20">
        <f t="shared" si="259"/>
        <v>0</v>
      </c>
      <c r="E662" s="22">
        <f t="shared" si="259"/>
        <v>0</v>
      </c>
      <c r="F662" s="20">
        <f t="shared" si="259"/>
        <v>0</v>
      </c>
      <c r="G662" s="20">
        <f t="shared" si="259"/>
        <v>0</v>
      </c>
    </row>
    <row r="663" spans="1:7" s="3" customFormat="1" x14ac:dyDescent="0.25">
      <c r="A663" s="18">
        <v>42</v>
      </c>
      <c r="B663" s="19" t="s">
        <v>37</v>
      </c>
      <c r="C663" s="20">
        <f t="shared" si="259"/>
        <v>0</v>
      </c>
      <c r="D663" s="20">
        <f t="shared" si="259"/>
        <v>0</v>
      </c>
      <c r="E663" s="22">
        <f t="shared" si="259"/>
        <v>0</v>
      </c>
      <c r="F663" s="20">
        <f t="shared" si="259"/>
        <v>0</v>
      </c>
      <c r="G663" s="20">
        <f t="shared" si="259"/>
        <v>0</v>
      </c>
    </row>
    <row r="664" spans="1:7" hidden="1" x14ac:dyDescent="0.25">
      <c r="A664" s="158">
        <v>421</v>
      </c>
      <c r="B664" s="199" t="s">
        <v>225</v>
      </c>
      <c r="C664" s="1">
        <v>0</v>
      </c>
      <c r="D664" s="1">
        <v>0</v>
      </c>
      <c r="E664" s="1">
        <v>0</v>
      </c>
      <c r="F664" s="1">
        <v>0</v>
      </c>
      <c r="G664" s="1">
        <v>0</v>
      </c>
    </row>
    <row r="665" spans="1:7" x14ac:dyDescent="0.25">
      <c r="A665" s="158"/>
      <c r="B665" s="170"/>
      <c r="C665" s="170"/>
      <c r="D665" s="194"/>
      <c r="E665" s="188"/>
      <c r="F665" s="194"/>
      <c r="G665" s="163"/>
    </row>
    <row r="666" spans="1:7" s="81" customFormat="1" x14ac:dyDescent="0.25">
      <c r="A666" s="79"/>
      <c r="B666" s="82" t="s">
        <v>521</v>
      </c>
      <c r="C666" s="83">
        <f t="shared" ref="C666:G670" si="260">C667</f>
        <v>0</v>
      </c>
      <c r="D666" s="83">
        <f t="shared" si="260"/>
        <v>0</v>
      </c>
      <c r="E666" s="83">
        <f t="shared" si="260"/>
        <v>60000</v>
      </c>
      <c r="F666" s="83">
        <f t="shared" si="260"/>
        <v>0</v>
      </c>
      <c r="G666" s="83">
        <f t="shared" si="260"/>
        <v>0</v>
      </c>
    </row>
    <row r="667" spans="1:7" s="3" customFormat="1" hidden="1" x14ac:dyDescent="0.25">
      <c r="A667" s="18"/>
      <c r="B667" s="19" t="s">
        <v>149</v>
      </c>
      <c r="C667" s="54">
        <f>C668+C672</f>
        <v>0</v>
      </c>
      <c r="D667" s="54">
        <f t="shared" ref="D667:G667" si="261">D668+D672</f>
        <v>0</v>
      </c>
      <c r="E667" s="54">
        <f>E668+E672</f>
        <v>60000</v>
      </c>
      <c r="F667" s="54">
        <f t="shared" si="261"/>
        <v>0</v>
      </c>
      <c r="G667" s="20">
        <f t="shared" si="261"/>
        <v>0</v>
      </c>
    </row>
    <row r="668" spans="1:7" s="3" customFormat="1" x14ac:dyDescent="0.25">
      <c r="A668" s="18"/>
      <c r="B668" s="19" t="s">
        <v>52</v>
      </c>
      <c r="C668" s="54">
        <f t="shared" si="260"/>
        <v>0</v>
      </c>
      <c r="D668" s="54">
        <f t="shared" si="260"/>
        <v>0</v>
      </c>
      <c r="E668" s="54">
        <f t="shared" si="260"/>
        <v>30000</v>
      </c>
      <c r="F668" s="54">
        <f t="shared" si="260"/>
        <v>0</v>
      </c>
      <c r="G668" s="20">
        <f t="shared" si="260"/>
        <v>0</v>
      </c>
    </row>
    <row r="669" spans="1:7" s="3" customFormat="1" x14ac:dyDescent="0.25">
      <c r="A669" s="18">
        <v>4</v>
      </c>
      <c r="B669" s="19" t="s">
        <v>3</v>
      </c>
      <c r="C669" s="54">
        <f t="shared" si="260"/>
        <v>0</v>
      </c>
      <c r="D669" s="54">
        <f t="shared" si="260"/>
        <v>0</v>
      </c>
      <c r="E669" s="54">
        <f t="shared" si="260"/>
        <v>30000</v>
      </c>
      <c r="F669" s="54">
        <f t="shared" si="260"/>
        <v>0</v>
      </c>
      <c r="G669" s="20">
        <f t="shared" si="260"/>
        <v>0</v>
      </c>
    </row>
    <row r="670" spans="1:7" s="3" customFormat="1" x14ac:dyDescent="0.25">
      <c r="A670" s="18">
        <v>42</v>
      </c>
      <c r="B670" s="19" t="s">
        <v>37</v>
      </c>
      <c r="C670" s="54">
        <f t="shared" si="260"/>
        <v>0</v>
      </c>
      <c r="D670" s="54">
        <f t="shared" si="260"/>
        <v>0</v>
      </c>
      <c r="E670" s="54">
        <f t="shared" si="260"/>
        <v>30000</v>
      </c>
      <c r="F670" s="54">
        <f t="shared" si="260"/>
        <v>0</v>
      </c>
      <c r="G670" s="20">
        <f t="shared" si="260"/>
        <v>0</v>
      </c>
    </row>
    <row r="671" spans="1:7" hidden="1" x14ac:dyDescent="0.25">
      <c r="A671" s="158">
        <v>421</v>
      </c>
      <c r="B671" s="278" t="s">
        <v>384</v>
      </c>
      <c r="C671" s="194">
        <v>0</v>
      </c>
      <c r="D671" s="194">
        <v>0</v>
      </c>
      <c r="E671" s="194">
        <v>30000</v>
      </c>
      <c r="F671" s="194">
        <v>0</v>
      </c>
      <c r="G671" s="163">
        <v>0</v>
      </c>
    </row>
    <row r="672" spans="1:7" x14ac:dyDescent="0.25">
      <c r="A672" s="18"/>
      <c r="B672" s="19" t="s">
        <v>51</v>
      </c>
      <c r="C672" s="20">
        <f t="shared" ref="C672:G674" si="262">C673</f>
        <v>0</v>
      </c>
      <c r="D672" s="20">
        <f t="shared" si="262"/>
        <v>0</v>
      </c>
      <c r="E672" s="20">
        <f t="shared" si="262"/>
        <v>30000</v>
      </c>
      <c r="F672" s="20">
        <f t="shared" si="262"/>
        <v>0</v>
      </c>
      <c r="G672" s="20">
        <f t="shared" si="262"/>
        <v>0</v>
      </c>
    </row>
    <row r="673" spans="1:7" x14ac:dyDescent="0.25">
      <c r="A673" s="18">
        <v>4</v>
      </c>
      <c r="B673" s="19" t="s">
        <v>3</v>
      </c>
      <c r="C673" s="20">
        <f t="shared" si="262"/>
        <v>0</v>
      </c>
      <c r="D673" s="20">
        <f t="shared" si="262"/>
        <v>0</v>
      </c>
      <c r="E673" s="20">
        <f t="shared" si="262"/>
        <v>30000</v>
      </c>
      <c r="F673" s="20">
        <f t="shared" si="262"/>
        <v>0</v>
      </c>
      <c r="G673" s="20">
        <f t="shared" si="262"/>
        <v>0</v>
      </c>
    </row>
    <row r="674" spans="1:7" x14ac:dyDescent="0.25">
      <c r="A674" s="18">
        <v>42</v>
      </c>
      <c r="B674" s="19" t="s">
        <v>37</v>
      </c>
      <c r="C674" s="20">
        <f t="shared" si="262"/>
        <v>0</v>
      </c>
      <c r="D674" s="20">
        <f t="shared" si="262"/>
        <v>0</v>
      </c>
      <c r="E674" s="20">
        <f t="shared" si="262"/>
        <v>30000</v>
      </c>
      <c r="F674" s="20">
        <f t="shared" si="262"/>
        <v>0</v>
      </c>
      <c r="G674" s="20">
        <f t="shared" si="262"/>
        <v>0</v>
      </c>
    </row>
    <row r="675" spans="1:7" hidden="1" x14ac:dyDescent="0.25">
      <c r="A675" s="158">
        <v>421</v>
      </c>
      <c r="B675" s="291" t="s">
        <v>393</v>
      </c>
      <c r="C675" s="1">
        <v>0</v>
      </c>
      <c r="D675" s="1">
        <v>0</v>
      </c>
      <c r="E675" s="1">
        <v>30000</v>
      </c>
      <c r="F675" s="1">
        <v>0</v>
      </c>
      <c r="G675" s="1">
        <v>0</v>
      </c>
    </row>
    <row r="676" spans="1:7" x14ac:dyDescent="0.25">
      <c r="A676" s="158"/>
      <c r="B676" s="170"/>
      <c r="C676" s="170"/>
      <c r="D676" s="194"/>
      <c r="E676" s="188"/>
      <c r="F676" s="194"/>
      <c r="G676" s="163"/>
    </row>
    <row r="677" spans="1:7" s="81" customFormat="1" x14ac:dyDescent="0.25">
      <c r="A677" s="79"/>
      <c r="B677" s="82" t="s">
        <v>563</v>
      </c>
      <c r="C677" s="83">
        <f>C678</f>
        <v>177499.03</v>
      </c>
      <c r="D677" s="83">
        <f>D678</f>
        <v>0</v>
      </c>
      <c r="E677" s="206">
        <f>E678</f>
        <v>0</v>
      </c>
      <c r="F677" s="83">
        <f>F678</f>
        <v>0</v>
      </c>
      <c r="G677" s="83">
        <f>G678</f>
        <v>0</v>
      </c>
    </row>
    <row r="678" spans="1:7" s="3" customFormat="1" hidden="1" x14ac:dyDescent="0.25">
      <c r="A678" s="18"/>
      <c r="B678" s="19" t="s">
        <v>149</v>
      </c>
      <c r="C678" s="54">
        <f>C679+C683</f>
        <v>177499.03</v>
      </c>
      <c r="D678" s="54">
        <f>D679+D683</f>
        <v>0</v>
      </c>
      <c r="E678" s="58">
        <f>E679+E683</f>
        <v>0</v>
      </c>
      <c r="F678" s="54">
        <f>F679+F683</f>
        <v>0</v>
      </c>
      <c r="G678" s="20">
        <f>G679+G683</f>
        <v>0</v>
      </c>
    </row>
    <row r="679" spans="1:7" s="3" customFormat="1" x14ac:dyDescent="0.25">
      <c r="A679" s="18"/>
      <c r="B679" s="19" t="s">
        <v>52</v>
      </c>
      <c r="C679" s="54">
        <f t="shared" ref="C679:G681" si="263">C680</f>
        <v>117773.77</v>
      </c>
      <c r="D679" s="54">
        <f t="shared" si="263"/>
        <v>0</v>
      </c>
      <c r="E679" s="58">
        <f t="shared" si="263"/>
        <v>0</v>
      </c>
      <c r="F679" s="54">
        <f t="shared" si="263"/>
        <v>0</v>
      </c>
      <c r="G679" s="20">
        <f t="shared" si="263"/>
        <v>0</v>
      </c>
    </row>
    <row r="680" spans="1:7" s="3" customFormat="1" x14ac:dyDescent="0.25">
      <c r="A680" s="18">
        <v>4</v>
      </c>
      <c r="B680" s="19" t="s">
        <v>3</v>
      </c>
      <c r="C680" s="54">
        <f t="shared" si="263"/>
        <v>117773.77</v>
      </c>
      <c r="D680" s="54">
        <f t="shared" si="263"/>
        <v>0</v>
      </c>
      <c r="E680" s="58">
        <f t="shared" si="263"/>
        <v>0</v>
      </c>
      <c r="F680" s="54">
        <f t="shared" si="263"/>
        <v>0</v>
      </c>
      <c r="G680" s="20">
        <f t="shared" si="263"/>
        <v>0</v>
      </c>
    </row>
    <row r="681" spans="1:7" s="3" customFormat="1" x14ac:dyDescent="0.25">
      <c r="A681" s="18">
        <v>42</v>
      </c>
      <c r="B681" s="19" t="s">
        <v>37</v>
      </c>
      <c r="C681" s="54">
        <f t="shared" si="263"/>
        <v>117773.77</v>
      </c>
      <c r="D681" s="54">
        <f t="shared" si="263"/>
        <v>0</v>
      </c>
      <c r="E681" s="58">
        <f t="shared" si="263"/>
        <v>0</v>
      </c>
      <c r="F681" s="54">
        <f t="shared" si="263"/>
        <v>0</v>
      </c>
      <c r="G681" s="20">
        <f t="shared" si="263"/>
        <v>0</v>
      </c>
    </row>
    <row r="682" spans="1:7" hidden="1" x14ac:dyDescent="0.25">
      <c r="A682" s="158">
        <v>421</v>
      </c>
      <c r="B682" s="170" t="s">
        <v>93</v>
      </c>
      <c r="C682" s="194">
        <v>117773.77</v>
      </c>
      <c r="D682" s="194">
        <v>0</v>
      </c>
      <c r="E682" s="188">
        <v>0</v>
      </c>
      <c r="F682" s="194">
        <v>0</v>
      </c>
      <c r="G682" s="163">
        <v>0</v>
      </c>
    </row>
    <row r="683" spans="1:7" s="3" customFormat="1" x14ac:dyDescent="0.25">
      <c r="A683" s="18"/>
      <c r="B683" s="19" t="s">
        <v>51</v>
      </c>
      <c r="C683" s="54">
        <f t="shared" ref="C683:G684" si="264">C684</f>
        <v>59725.26</v>
      </c>
      <c r="D683" s="54">
        <f t="shared" si="264"/>
        <v>0</v>
      </c>
      <c r="E683" s="58">
        <f t="shared" si="264"/>
        <v>0</v>
      </c>
      <c r="F683" s="54">
        <f t="shared" si="264"/>
        <v>0</v>
      </c>
      <c r="G683" s="20">
        <f t="shared" si="264"/>
        <v>0</v>
      </c>
    </row>
    <row r="684" spans="1:7" s="3" customFormat="1" x14ac:dyDescent="0.25">
      <c r="A684" s="18">
        <v>4</v>
      </c>
      <c r="B684" s="19" t="s">
        <v>3</v>
      </c>
      <c r="C684" s="54">
        <f t="shared" si="264"/>
        <v>59725.26</v>
      </c>
      <c r="D684" s="54">
        <f t="shared" si="264"/>
        <v>0</v>
      </c>
      <c r="E684" s="58">
        <f t="shared" si="264"/>
        <v>0</v>
      </c>
      <c r="F684" s="54">
        <f t="shared" si="264"/>
        <v>0</v>
      </c>
      <c r="G684" s="20">
        <f t="shared" si="264"/>
        <v>0</v>
      </c>
    </row>
    <row r="685" spans="1:7" s="3" customFormat="1" x14ac:dyDescent="0.25">
      <c r="A685" s="18">
        <v>42</v>
      </c>
      <c r="B685" s="19" t="s">
        <v>37</v>
      </c>
      <c r="C685" s="54">
        <f>C686</f>
        <v>59725.26</v>
      </c>
      <c r="D685" s="54">
        <f>D686</f>
        <v>0</v>
      </c>
      <c r="E685" s="58">
        <f>E686</f>
        <v>0</v>
      </c>
      <c r="F685" s="54">
        <f>F686</f>
        <v>0</v>
      </c>
      <c r="G685" s="20">
        <f>G686</f>
        <v>0</v>
      </c>
    </row>
    <row r="686" spans="1:7" hidden="1" x14ac:dyDescent="0.25">
      <c r="A686" s="158">
        <v>421</v>
      </c>
      <c r="B686" s="170" t="s">
        <v>93</v>
      </c>
      <c r="C686" s="194">
        <v>59725.26</v>
      </c>
      <c r="D686" s="194">
        <v>0</v>
      </c>
      <c r="E686" s="188">
        <v>0</v>
      </c>
      <c r="F686" s="194">
        <v>0</v>
      </c>
      <c r="G686" s="163">
        <v>0</v>
      </c>
    </row>
    <row r="687" spans="1:7" x14ac:dyDescent="0.25">
      <c r="A687" s="158"/>
      <c r="B687" s="170"/>
      <c r="C687" s="170"/>
      <c r="D687" s="194"/>
      <c r="E687" s="188"/>
      <c r="F687" s="194"/>
      <c r="G687" s="163"/>
    </row>
    <row r="688" spans="1:7" s="81" customFormat="1" x14ac:dyDescent="0.25">
      <c r="A688" s="79"/>
      <c r="B688" s="82" t="s">
        <v>564</v>
      </c>
      <c r="C688" s="84">
        <f>C689</f>
        <v>47874.94</v>
      </c>
      <c r="D688" s="84">
        <f>D689</f>
        <v>0</v>
      </c>
      <c r="E688" s="207">
        <f>E689</f>
        <v>0</v>
      </c>
      <c r="F688" s="84">
        <f>F689</f>
        <v>0</v>
      </c>
      <c r="G688" s="83">
        <f>G689</f>
        <v>0</v>
      </c>
    </row>
    <row r="689" spans="1:7" s="3" customFormat="1" hidden="1" x14ac:dyDescent="0.25">
      <c r="A689" s="18"/>
      <c r="B689" s="19" t="s">
        <v>148</v>
      </c>
      <c r="C689" s="54">
        <f>C690+C694+C698</f>
        <v>47874.94</v>
      </c>
      <c r="D689" s="54">
        <f>D690+D694+D698</f>
        <v>0</v>
      </c>
      <c r="E689" s="58">
        <f>E690+E694+E698</f>
        <v>0</v>
      </c>
      <c r="F689" s="54">
        <f>F690+F694+F698</f>
        <v>0</v>
      </c>
      <c r="G689" s="20">
        <f>G690+G694+G698</f>
        <v>0</v>
      </c>
    </row>
    <row r="690" spans="1:7" s="3" customFormat="1" x14ac:dyDescent="0.25">
      <c r="A690" s="18"/>
      <c r="B690" s="19" t="s">
        <v>52</v>
      </c>
      <c r="C690" s="54">
        <f t="shared" ref="C690:G691" si="265">C691</f>
        <v>47874.94</v>
      </c>
      <c r="D690" s="54">
        <f t="shared" si="265"/>
        <v>0</v>
      </c>
      <c r="E690" s="58">
        <f t="shared" si="265"/>
        <v>0</v>
      </c>
      <c r="F690" s="54">
        <f t="shared" si="265"/>
        <v>0</v>
      </c>
      <c r="G690" s="20">
        <f t="shared" si="265"/>
        <v>0</v>
      </c>
    </row>
    <row r="691" spans="1:7" s="3" customFormat="1" x14ac:dyDescent="0.25">
      <c r="A691" s="18">
        <v>4</v>
      </c>
      <c r="B691" s="19" t="s">
        <v>3</v>
      </c>
      <c r="C691" s="54">
        <f t="shared" si="265"/>
        <v>47874.94</v>
      </c>
      <c r="D691" s="54">
        <f t="shared" si="265"/>
        <v>0</v>
      </c>
      <c r="E691" s="58">
        <f t="shared" si="265"/>
        <v>0</v>
      </c>
      <c r="F691" s="54">
        <f t="shared" si="265"/>
        <v>0</v>
      </c>
      <c r="G691" s="20">
        <f t="shared" si="265"/>
        <v>0</v>
      </c>
    </row>
    <row r="692" spans="1:7" s="3" customFormat="1" x14ac:dyDescent="0.25">
      <c r="A692" s="18">
        <v>42</v>
      </c>
      <c r="B692" s="19" t="s">
        <v>37</v>
      </c>
      <c r="C692" s="54">
        <f>C693</f>
        <v>47874.94</v>
      </c>
      <c r="D692" s="54">
        <f>D693</f>
        <v>0</v>
      </c>
      <c r="E692" s="58">
        <f>E693</f>
        <v>0</v>
      </c>
      <c r="F692" s="54">
        <f>F693</f>
        <v>0</v>
      </c>
      <c r="G692" s="20">
        <f>G693</f>
        <v>0</v>
      </c>
    </row>
    <row r="693" spans="1:7" hidden="1" x14ac:dyDescent="0.25">
      <c r="A693" s="158">
        <v>421</v>
      </c>
      <c r="B693" s="170" t="s">
        <v>144</v>
      </c>
      <c r="C693" s="194">
        <v>47874.94</v>
      </c>
      <c r="D693" s="194">
        <v>0</v>
      </c>
      <c r="E693" s="188">
        <v>0</v>
      </c>
      <c r="F693" s="194">
        <v>0</v>
      </c>
      <c r="G693" s="194">
        <v>0</v>
      </c>
    </row>
    <row r="694" spans="1:7" s="3" customFormat="1" x14ac:dyDescent="0.25">
      <c r="A694" s="18"/>
      <c r="B694" s="19" t="s">
        <v>51</v>
      </c>
      <c r="C694" s="20">
        <f t="shared" ref="C694:G696" si="266">C695</f>
        <v>0</v>
      </c>
      <c r="D694" s="20">
        <f t="shared" si="266"/>
        <v>0</v>
      </c>
      <c r="E694" s="22">
        <f t="shared" si="266"/>
        <v>0</v>
      </c>
      <c r="F694" s="20">
        <f t="shared" si="266"/>
        <v>0</v>
      </c>
      <c r="G694" s="20">
        <f t="shared" si="266"/>
        <v>0</v>
      </c>
    </row>
    <row r="695" spans="1:7" s="3" customFormat="1" x14ac:dyDescent="0.25">
      <c r="A695" s="18">
        <v>4</v>
      </c>
      <c r="B695" s="19" t="s">
        <v>3</v>
      </c>
      <c r="C695" s="20">
        <f t="shared" si="266"/>
        <v>0</v>
      </c>
      <c r="D695" s="20">
        <f t="shared" si="266"/>
        <v>0</v>
      </c>
      <c r="E695" s="22">
        <f t="shared" si="266"/>
        <v>0</v>
      </c>
      <c r="F695" s="20">
        <f t="shared" si="266"/>
        <v>0</v>
      </c>
      <c r="G695" s="20">
        <f t="shared" si="266"/>
        <v>0</v>
      </c>
    </row>
    <row r="696" spans="1:7" s="3" customFormat="1" x14ac:dyDescent="0.25">
      <c r="A696" s="18">
        <v>42</v>
      </c>
      <c r="B696" s="19" t="s">
        <v>37</v>
      </c>
      <c r="C696" s="20">
        <f t="shared" si="266"/>
        <v>0</v>
      </c>
      <c r="D696" s="20">
        <f t="shared" si="266"/>
        <v>0</v>
      </c>
      <c r="E696" s="22">
        <f t="shared" si="266"/>
        <v>0</v>
      </c>
      <c r="F696" s="20">
        <f t="shared" si="266"/>
        <v>0</v>
      </c>
      <c r="G696" s="20">
        <f t="shared" si="266"/>
        <v>0</v>
      </c>
    </row>
    <row r="697" spans="1:7" hidden="1" x14ac:dyDescent="0.25">
      <c r="A697" s="158">
        <v>421</v>
      </c>
      <c r="B697" s="170" t="s">
        <v>144</v>
      </c>
      <c r="C697" s="1">
        <v>0</v>
      </c>
      <c r="D697" s="1">
        <v>0</v>
      </c>
      <c r="E697" s="1">
        <v>0</v>
      </c>
      <c r="F697" s="1">
        <v>0</v>
      </c>
      <c r="G697" s="1">
        <v>0</v>
      </c>
    </row>
    <row r="698" spans="1:7" s="3" customFormat="1" x14ac:dyDescent="0.25">
      <c r="A698" s="18"/>
      <c r="B698" s="19" t="s">
        <v>209</v>
      </c>
      <c r="C698" s="20">
        <f>C699</f>
        <v>0</v>
      </c>
      <c r="D698" s="20">
        <f>D699</f>
        <v>0</v>
      </c>
      <c r="E698" s="22">
        <f>E699</f>
        <v>0</v>
      </c>
      <c r="F698" s="20">
        <f>F699</f>
        <v>0</v>
      </c>
      <c r="G698" s="20">
        <f>G699</f>
        <v>0</v>
      </c>
    </row>
    <row r="699" spans="1:7" s="3" customFormat="1" x14ac:dyDescent="0.25">
      <c r="A699" s="18">
        <v>4</v>
      </c>
      <c r="B699" s="19" t="s">
        <v>3</v>
      </c>
      <c r="C699" s="20">
        <f t="shared" ref="C699:G700" si="267">C700</f>
        <v>0</v>
      </c>
      <c r="D699" s="20">
        <f t="shared" si="267"/>
        <v>0</v>
      </c>
      <c r="E699" s="22">
        <f t="shared" si="267"/>
        <v>0</v>
      </c>
      <c r="F699" s="20">
        <f t="shared" si="267"/>
        <v>0</v>
      </c>
      <c r="G699" s="20">
        <f t="shared" si="267"/>
        <v>0</v>
      </c>
    </row>
    <row r="700" spans="1:7" s="3" customFormat="1" x14ac:dyDescent="0.25">
      <c r="A700" s="18">
        <v>42</v>
      </c>
      <c r="B700" s="19" t="s">
        <v>37</v>
      </c>
      <c r="C700" s="20">
        <f t="shared" si="267"/>
        <v>0</v>
      </c>
      <c r="D700" s="20">
        <f t="shared" si="267"/>
        <v>0</v>
      </c>
      <c r="E700" s="22">
        <f t="shared" si="267"/>
        <v>0</v>
      </c>
      <c r="F700" s="20">
        <f t="shared" si="267"/>
        <v>0</v>
      </c>
      <c r="G700" s="20">
        <f t="shared" si="267"/>
        <v>0</v>
      </c>
    </row>
    <row r="701" spans="1:7" hidden="1" x14ac:dyDescent="0.25">
      <c r="A701" s="158">
        <v>421</v>
      </c>
      <c r="B701" s="170" t="s">
        <v>144</v>
      </c>
      <c r="C701" s="1">
        <v>0</v>
      </c>
      <c r="D701" s="1">
        <v>0</v>
      </c>
      <c r="E701" s="1">
        <v>0</v>
      </c>
      <c r="F701" s="1">
        <v>0</v>
      </c>
      <c r="G701" s="1">
        <v>0</v>
      </c>
    </row>
    <row r="702" spans="1:7" x14ac:dyDescent="0.25">
      <c r="A702" s="158"/>
      <c r="B702" s="170"/>
      <c r="C702" s="170"/>
      <c r="D702" s="188"/>
      <c r="E702" s="188"/>
      <c r="F702" s="188"/>
      <c r="G702" s="1"/>
    </row>
    <row r="703" spans="1:7" s="81" customFormat="1" ht="29.45" customHeight="1" x14ac:dyDescent="0.25">
      <c r="A703" s="79"/>
      <c r="B703" s="353" t="s">
        <v>522</v>
      </c>
      <c r="C703" s="84">
        <f t="shared" ref="C703:G707" si="268">C704</f>
        <v>9871.26</v>
      </c>
      <c r="D703" s="248">
        <f t="shared" si="268"/>
        <v>0</v>
      </c>
      <c r="E703" s="248">
        <f t="shared" si="268"/>
        <v>0</v>
      </c>
      <c r="F703" s="248">
        <f t="shared" si="268"/>
        <v>0</v>
      </c>
      <c r="G703" s="400">
        <f t="shared" si="268"/>
        <v>0</v>
      </c>
    </row>
    <row r="704" spans="1:7" s="3" customFormat="1" hidden="1" x14ac:dyDescent="0.25">
      <c r="A704" s="18"/>
      <c r="B704" s="19" t="s">
        <v>149</v>
      </c>
      <c r="C704" s="54">
        <f t="shared" si="268"/>
        <v>9871.26</v>
      </c>
      <c r="D704" s="249">
        <f>D705</f>
        <v>0</v>
      </c>
      <c r="E704" s="249">
        <f t="shared" si="268"/>
        <v>0</v>
      </c>
      <c r="F704" s="249">
        <f t="shared" si="268"/>
        <v>0</v>
      </c>
      <c r="G704" s="251">
        <f t="shared" si="268"/>
        <v>0</v>
      </c>
    </row>
    <row r="705" spans="1:7" s="3" customFormat="1" x14ac:dyDescent="0.25">
      <c r="A705" s="18"/>
      <c r="B705" s="19" t="s">
        <v>52</v>
      </c>
      <c r="C705" s="54">
        <f t="shared" si="268"/>
        <v>9871.26</v>
      </c>
      <c r="D705" s="249">
        <f t="shared" si="268"/>
        <v>0</v>
      </c>
      <c r="E705" s="58">
        <f t="shared" si="268"/>
        <v>0</v>
      </c>
      <c r="F705" s="54">
        <f t="shared" si="268"/>
        <v>0</v>
      </c>
      <c r="G705" s="20">
        <f t="shared" si="268"/>
        <v>0</v>
      </c>
    </row>
    <row r="706" spans="1:7" s="3" customFormat="1" x14ac:dyDescent="0.25">
      <c r="A706" s="18">
        <v>4</v>
      </c>
      <c r="B706" s="19" t="s">
        <v>3</v>
      </c>
      <c r="C706" s="54">
        <f t="shared" si="268"/>
        <v>9871.26</v>
      </c>
      <c r="D706" s="249">
        <f t="shared" si="268"/>
        <v>0</v>
      </c>
      <c r="E706" s="58">
        <f t="shared" si="268"/>
        <v>0</v>
      </c>
      <c r="F706" s="54">
        <f t="shared" si="268"/>
        <v>0</v>
      </c>
      <c r="G706" s="20">
        <f t="shared" si="268"/>
        <v>0</v>
      </c>
    </row>
    <row r="707" spans="1:7" s="3" customFormat="1" x14ac:dyDescent="0.25">
      <c r="A707" s="18">
        <v>42</v>
      </c>
      <c r="B707" s="19" t="s">
        <v>37</v>
      </c>
      <c r="C707" s="54">
        <f t="shared" si="268"/>
        <v>9871.26</v>
      </c>
      <c r="D707" s="249">
        <f t="shared" si="268"/>
        <v>0</v>
      </c>
      <c r="E707" s="58">
        <f t="shared" si="268"/>
        <v>0</v>
      </c>
      <c r="F707" s="54">
        <f t="shared" si="268"/>
        <v>0</v>
      </c>
      <c r="G707" s="20">
        <f t="shared" si="268"/>
        <v>0</v>
      </c>
    </row>
    <row r="708" spans="1:7" hidden="1" x14ac:dyDescent="0.25">
      <c r="A708" s="158">
        <v>426</v>
      </c>
      <c r="B708" s="170" t="s">
        <v>240</v>
      </c>
      <c r="C708" s="188">
        <v>9871.26</v>
      </c>
      <c r="D708" s="250">
        <v>0</v>
      </c>
      <c r="E708" s="188">
        <v>0</v>
      </c>
      <c r="F708" s="188">
        <v>0</v>
      </c>
      <c r="G708" s="1">
        <v>0</v>
      </c>
    </row>
    <row r="709" spans="1:7" x14ac:dyDescent="0.25">
      <c r="A709" s="158"/>
      <c r="B709" s="170"/>
      <c r="C709" s="188"/>
      <c r="D709" s="250"/>
      <c r="E709" s="188"/>
      <c r="F709" s="188"/>
      <c r="G709" s="1"/>
    </row>
    <row r="710" spans="1:7" x14ac:dyDescent="0.25">
      <c r="A710" s="79"/>
      <c r="B710" s="82" t="s">
        <v>523</v>
      </c>
      <c r="C710" s="83">
        <f t="shared" ref="C710:G718" si="269">C711</f>
        <v>0</v>
      </c>
      <c r="D710" s="83">
        <f t="shared" si="269"/>
        <v>0</v>
      </c>
      <c r="E710" s="206">
        <f t="shared" si="269"/>
        <v>280000</v>
      </c>
      <c r="F710" s="83">
        <f t="shared" si="269"/>
        <v>0</v>
      </c>
      <c r="G710" s="83">
        <f t="shared" si="269"/>
        <v>0</v>
      </c>
    </row>
    <row r="711" spans="1:7" hidden="1" x14ac:dyDescent="0.25">
      <c r="A711" s="18"/>
      <c r="B711" s="19" t="s">
        <v>149</v>
      </c>
      <c r="C711" s="20">
        <f t="shared" ref="C711:G711" si="270">C712+C716</f>
        <v>0</v>
      </c>
      <c r="D711" s="20">
        <f t="shared" si="270"/>
        <v>0</v>
      </c>
      <c r="E711" s="22">
        <f t="shared" si="270"/>
        <v>280000</v>
      </c>
      <c r="F711" s="20">
        <f t="shared" si="270"/>
        <v>0</v>
      </c>
      <c r="G711" s="20">
        <f t="shared" si="270"/>
        <v>0</v>
      </c>
    </row>
    <row r="712" spans="1:7" x14ac:dyDescent="0.25">
      <c r="A712" s="18"/>
      <c r="B712" s="19" t="s">
        <v>52</v>
      </c>
      <c r="C712" s="20">
        <f t="shared" ref="C712:G712" si="271">C713</f>
        <v>0</v>
      </c>
      <c r="D712" s="20">
        <f t="shared" si="271"/>
        <v>0</v>
      </c>
      <c r="E712" s="22">
        <f t="shared" si="271"/>
        <v>0</v>
      </c>
      <c r="F712" s="20">
        <f t="shared" si="271"/>
        <v>0</v>
      </c>
      <c r="G712" s="20">
        <f t="shared" si="271"/>
        <v>0</v>
      </c>
    </row>
    <row r="713" spans="1:7" x14ac:dyDescent="0.25">
      <c r="A713" s="18">
        <v>4</v>
      </c>
      <c r="B713" s="19" t="s">
        <v>3</v>
      </c>
      <c r="C713" s="20">
        <f t="shared" si="269"/>
        <v>0</v>
      </c>
      <c r="D713" s="20">
        <f t="shared" si="269"/>
        <v>0</v>
      </c>
      <c r="E713" s="22">
        <f t="shared" si="269"/>
        <v>0</v>
      </c>
      <c r="F713" s="20">
        <f t="shared" si="269"/>
        <v>0</v>
      </c>
      <c r="G713" s="20">
        <f t="shared" si="269"/>
        <v>0</v>
      </c>
    </row>
    <row r="714" spans="1:7" x14ac:dyDescent="0.25">
      <c r="A714" s="18">
        <v>42</v>
      </c>
      <c r="B714" s="19" t="s">
        <v>37</v>
      </c>
      <c r="C714" s="20">
        <f t="shared" si="269"/>
        <v>0</v>
      </c>
      <c r="D714" s="20">
        <f t="shared" si="269"/>
        <v>0</v>
      </c>
      <c r="E714" s="22">
        <f t="shared" si="269"/>
        <v>0</v>
      </c>
      <c r="F714" s="20">
        <f t="shared" si="269"/>
        <v>0</v>
      </c>
      <c r="G714" s="20">
        <f t="shared" si="269"/>
        <v>0</v>
      </c>
    </row>
    <row r="715" spans="1:7" hidden="1" x14ac:dyDescent="0.25">
      <c r="A715" s="158">
        <v>421</v>
      </c>
      <c r="B715" s="170" t="s">
        <v>93</v>
      </c>
      <c r="C715" s="163">
        <v>0</v>
      </c>
      <c r="D715" s="163">
        <v>0</v>
      </c>
      <c r="E715" s="1">
        <v>0</v>
      </c>
      <c r="F715" s="163">
        <v>0</v>
      </c>
      <c r="G715" s="163">
        <v>0</v>
      </c>
    </row>
    <row r="716" spans="1:7" x14ac:dyDescent="0.25">
      <c r="A716" s="18"/>
      <c r="B716" s="19" t="s">
        <v>51</v>
      </c>
      <c r="C716" s="20">
        <f t="shared" si="269"/>
        <v>0</v>
      </c>
      <c r="D716" s="20">
        <f t="shared" si="269"/>
        <v>0</v>
      </c>
      <c r="E716" s="22">
        <f t="shared" si="269"/>
        <v>280000</v>
      </c>
      <c r="F716" s="20">
        <f t="shared" si="269"/>
        <v>0</v>
      </c>
      <c r="G716" s="20">
        <f t="shared" si="269"/>
        <v>0</v>
      </c>
    </row>
    <row r="717" spans="1:7" x14ac:dyDescent="0.25">
      <c r="A717" s="18">
        <v>4</v>
      </c>
      <c r="B717" s="19" t="s">
        <v>3</v>
      </c>
      <c r="C717" s="20">
        <f t="shared" si="269"/>
        <v>0</v>
      </c>
      <c r="D717" s="20">
        <f t="shared" si="269"/>
        <v>0</v>
      </c>
      <c r="E717" s="22">
        <f t="shared" si="269"/>
        <v>280000</v>
      </c>
      <c r="F717" s="20">
        <f t="shared" si="269"/>
        <v>0</v>
      </c>
      <c r="G717" s="20">
        <f t="shared" si="269"/>
        <v>0</v>
      </c>
    </row>
    <row r="718" spans="1:7" x14ac:dyDescent="0.25">
      <c r="A718" s="18">
        <v>42</v>
      </c>
      <c r="B718" s="19" t="s">
        <v>37</v>
      </c>
      <c r="C718" s="20">
        <f t="shared" si="269"/>
        <v>0</v>
      </c>
      <c r="D718" s="20">
        <f t="shared" si="269"/>
        <v>0</v>
      </c>
      <c r="E718" s="22">
        <f t="shared" si="269"/>
        <v>280000</v>
      </c>
      <c r="F718" s="20">
        <f t="shared" si="269"/>
        <v>0</v>
      </c>
      <c r="G718" s="20">
        <f t="shared" si="269"/>
        <v>0</v>
      </c>
    </row>
    <row r="719" spans="1:7" hidden="1" x14ac:dyDescent="0.25">
      <c r="A719" s="158">
        <v>421</v>
      </c>
      <c r="B719" s="276" t="s">
        <v>385</v>
      </c>
      <c r="C719" s="163">
        <v>0</v>
      </c>
      <c r="D719" s="163">
        <v>0</v>
      </c>
      <c r="E719" s="1">
        <v>280000</v>
      </c>
      <c r="F719" s="163">
        <v>0</v>
      </c>
      <c r="G719" s="163">
        <v>0</v>
      </c>
    </row>
    <row r="720" spans="1:7" x14ac:dyDescent="0.25">
      <c r="A720" s="158"/>
      <c r="B720" s="170"/>
      <c r="C720" s="170"/>
      <c r="D720" s="194"/>
      <c r="E720" s="188"/>
      <c r="F720" s="194"/>
      <c r="G720" s="163"/>
    </row>
    <row r="721" spans="1:7" s="81" customFormat="1" ht="28.9" customHeight="1" x14ac:dyDescent="0.25">
      <c r="A721" s="79"/>
      <c r="B721" s="353" t="s">
        <v>524</v>
      </c>
      <c r="C721" s="83">
        <f t="shared" ref="C721:G729" si="272">C722</f>
        <v>72589.94</v>
      </c>
      <c r="D721" s="83">
        <f t="shared" si="272"/>
        <v>0</v>
      </c>
      <c r="E721" s="206">
        <f t="shared" si="272"/>
        <v>0</v>
      </c>
      <c r="F721" s="83">
        <f t="shared" si="272"/>
        <v>0</v>
      </c>
      <c r="G721" s="83">
        <f t="shared" si="272"/>
        <v>0</v>
      </c>
    </row>
    <row r="722" spans="1:7" s="3" customFormat="1" hidden="1" x14ac:dyDescent="0.25">
      <c r="A722" s="18"/>
      <c r="B722" s="19" t="s">
        <v>149</v>
      </c>
      <c r="C722" s="20">
        <f t="shared" ref="C722:D722" si="273">C723+C727</f>
        <v>72589.94</v>
      </c>
      <c r="D722" s="20">
        <f t="shared" si="273"/>
        <v>0</v>
      </c>
      <c r="E722" s="22">
        <f t="shared" ref="E722:G722" si="274">E723+E727</f>
        <v>0</v>
      </c>
      <c r="F722" s="20">
        <f t="shared" si="274"/>
        <v>0</v>
      </c>
      <c r="G722" s="20">
        <f t="shared" si="274"/>
        <v>0</v>
      </c>
    </row>
    <row r="723" spans="1:7" s="3" customFormat="1" x14ac:dyDescent="0.25">
      <c r="A723" s="18"/>
      <c r="B723" s="19" t="s">
        <v>52</v>
      </c>
      <c r="C723" s="20">
        <f t="shared" ref="C723:G723" si="275">C724</f>
        <v>42063.69</v>
      </c>
      <c r="D723" s="20">
        <f t="shared" si="275"/>
        <v>0</v>
      </c>
      <c r="E723" s="22">
        <f t="shared" si="275"/>
        <v>0</v>
      </c>
      <c r="F723" s="20">
        <f t="shared" si="275"/>
        <v>0</v>
      </c>
      <c r="G723" s="20">
        <f t="shared" si="275"/>
        <v>0</v>
      </c>
    </row>
    <row r="724" spans="1:7" s="3" customFormat="1" x14ac:dyDescent="0.25">
      <c r="A724" s="18">
        <v>4</v>
      </c>
      <c r="B724" s="19" t="s">
        <v>3</v>
      </c>
      <c r="C724" s="20">
        <f t="shared" si="272"/>
        <v>42063.69</v>
      </c>
      <c r="D724" s="20">
        <f t="shared" si="272"/>
        <v>0</v>
      </c>
      <c r="E724" s="22">
        <f t="shared" si="272"/>
        <v>0</v>
      </c>
      <c r="F724" s="20">
        <f t="shared" si="272"/>
        <v>0</v>
      </c>
      <c r="G724" s="20">
        <f t="shared" si="272"/>
        <v>0</v>
      </c>
    </row>
    <row r="725" spans="1:7" s="3" customFormat="1" x14ac:dyDescent="0.25">
      <c r="A725" s="18">
        <v>42</v>
      </c>
      <c r="B725" s="19" t="s">
        <v>37</v>
      </c>
      <c r="C725" s="20">
        <f t="shared" si="272"/>
        <v>42063.69</v>
      </c>
      <c r="D725" s="20">
        <f t="shared" si="272"/>
        <v>0</v>
      </c>
      <c r="E725" s="22">
        <f t="shared" si="272"/>
        <v>0</v>
      </c>
      <c r="F725" s="20">
        <f t="shared" si="272"/>
        <v>0</v>
      </c>
      <c r="G725" s="20">
        <f t="shared" si="272"/>
        <v>0</v>
      </c>
    </row>
    <row r="726" spans="1:7" hidden="1" x14ac:dyDescent="0.25">
      <c r="A726" s="158">
        <v>421</v>
      </c>
      <c r="B726" s="170" t="s">
        <v>93</v>
      </c>
      <c r="C726" s="163">
        <v>42063.69</v>
      </c>
      <c r="D726" s="163">
        <v>0</v>
      </c>
      <c r="E726" s="1">
        <v>0</v>
      </c>
      <c r="F726" s="163">
        <v>0</v>
      </c>
      <c r="G726" s="163">
        <v>0</v>
      </c>
    </row>
    <row r="727" spans="1:7" s="3" customFormat="1" x14ac:dyDescent="0.25">
      <c r="A727" s="18"/>
      <c r="B727" s="19" t="s">
        <v>51</v>
      </c>
      <c r="C727" s="20">
        <f t="shared" si="272"/>
        <v>30526.25</v>
      </c>
      <c r="D727" s="20">
        <f t="shared" si="272"/>
        <v>0</v>
      </c>
      <c r="E727" s="22">
        <f t="shared" si="272"/>
        <v>0</v>
      </c>
      <c r="F727" s="20">
        <f t="shared" si="272"/>
        <v>0</v>
      </c>
      <c r="G727" s="20">
        <f t="shared" si="272"/>
        <v>0</v>
      </c>
    </row>
    <row r="728" spans="1:7" s="3" customFormat="1" x14ac:dyDescent="0.25">
      <c r="A728" s="18">
        <v>4</v>
      </c>
      <c r="B728" s="19" t="s">
        <v>3</v>
      </c>
      <c r="C728" s="20">
        <f t="shared" si="272"/>
        <v>30526.25</v>
      </c>
      <c r="D728" s="20">
        <f t="shared" si="272"/>
        <v>0</v>
      </c>
      <c r="E728" s="22">
        <f t="shared" si="272"/>
        <v>0</v>
      </c>
      <c r="F728" s="20">
        <f t="shared" si="272"/>
        <v>0</v>
      </c>
      <c r="G728" s="20">
        <f t="shared" si="272"/>
        <v>0</v>
      </c>
    </row>
    <row r="729" spans="1:7" s="3" customFormat="1" ht="13.9" customHeight="1" x14ac:dyDescent="0.25">
      <c r="A729" s="18">
        <v>42</v>
      </c>
      <c r="B729" s="19" t="s">
        <v>37</v>
      </c>
      <c r="C729" s="20">
        <f t="shared" si="272"/>
        <v>30526.25</v>
      </c>
      <c r="D729" s="20">
        <f t="shared" si="272"/>
        <v>0</v>
      </c>
      <c r="E729" s="22">
        <f t="shared" si="272"/>
        <v>0</v>
      </c>
      <c r="F729" s="20">
        <f t="shared" si="272"/>
        <v>0</v>
      </c>
      <c r="G729" s="20">
        <f t="shared" si="272"/>
        <v>0</v>
      </c>
    </row>
    <row r="730" spans="1:7" hidden="1" x14ac:dyDescent="0.25">
      <c r="A730" s="158">
        <v>421</v>
      </c>
      <c r="B730" s="170" t="s">
        <v>93</v>
      </c>
      <c r="C730" s="163">
        <v>30526.25</v>
      </c>
      <c r="D730" s="163">
        <v>0</v>
      </c>
      <c r="E730" s="1">
        <v>0</v>
      </c>
      <c r="F730" s="163">
        <v>0</v>
      </c>
      <c r="G730" s="163">
        <v>0</v>
      </c>
    </row>
    <row r="731" spans="1:7" x14ac:dyDescent="0.25">
      <c r="A731" s="158"/>
      <c r="B731" s="170"/>
      <c r="C731" s="170"/>
      <c r="D731" s="194"/>
      <c r="E731" s="188"/>
      <c r="F731" s="194"/>
      <c r="G731" s="163"/>
    </row>
    <row r="732" spans="1:7" s="81" customFormat="1" x14ac:dyDescent="0.25">
      <c r="A732" s="79"/>
      <c r="B732" s="82" t="s">
        <v>565</v>
      </c>
      <c r="C732" s="83">
        <f>C733</f>
        <v>0</v>
      </c>
      <c r="D732" s="83">
        <f>D733</f>
        <v>69000</v>
      </c>
      <c r="E732" s="206">
        <f>E733</f>
        <v>0</v>
      </c>
      <c r="F732" s="83">
        <f>F733</f>
        <v>0</v>
      </c>
      <c r="G732" s="83">
        <f>G733</f>
        <v>0</v>
      </c>
    </row>
    <row r="733" spans="1:7" s="3" customFormat="1" hidden="1" x14ac:dyDescent="0.25">
      <c r="A733" s="18"/>
      <c r="B733" s="72" t="s">
        <v>151</v>
      </c>
      <c r="C733" s="20">
        <f>C734+C738+C742</f>
        <v>0</v>
      </c>
      <c r="D733" s="20">
        <f>D734+D738+D742</f>
        <v>69000</v>
      </c>
      <c r="E733" s="22">
        <f>E734+E738+E742</f>
        <v>0</v>
      </c>
      <c r="F733" s="20">
        <f>F734+F738+F742</f>
        <v>0</v>
      </c>
      <c r="G733" s="20">
        <f>G734+G738+G742</f>
        <v>0</v>
      </c>
    </row>
    <row r="734" spans="1:7" s="3" customFormat="1" x14ac:dyDescent="0.25">
      <c r="A734" s="18"/>
      <c r="B734" s="19" t="s">
        <v>52</v>
      </c>
      <c r="C734" s="20">
        <f t="shared" ref="C734:G735" si="276">C735</f>
        <v>0</v>
      </c>
      <c r="D734" s="20">
        <f t="shared" si="276"/>
        <v>20991.58</v>
      </c>
      <c r="E734" s="22">
        <f t="shared" si="276"/>
        <v>0</v>
      </c>
      <c r="F734" s="20">
        <f t="shared" si="276"/>
        <v>0</v>
      </c>
      <c r="G734" s="20">
        <f t="shared" si="276"/>
        <v>0</v>
      </c>
    </row>
    <row r="735" spans="1:7" s="3" customFormat="1" x14ac:dyDescent="0.25">
      <c r="A735" s="18">
        <v>4</v>
      </c>
      <c r="B735" s="19" t="s">
        <v>3</v>
      </c>
      <c r="C735" s="20">
        <f t="shared" si="276"/>
        <v>0</v>
      </c>
      <c r="D735" s="20">
        <f t="shared" si="276"/>
        <v>20991.58</v>
      </c>
      <c r="E735" s="22">
        <f t="shared" si="276"/>
        <v>0</v>
      </c>
      <c r="F735" s="20">
        <f t="shared" si="276"/>
        <v>0</v>
      </c>
      <c r="G735" s="20">
        <f t="shared" si="276"/>
        <v>0</v>
      </c>
    </row>
    <row r="736" spans="1:7" s="3" customFormat="1" ht="15" customHeight="1" x14ac:dyDescent="0.25">
      <c r="A736" s="18">
        <v>42</v>
      </c>
      <c r="B736" s="19" t="s">
        <v>37</v>
      </c>
      <c r="C736" s="20">
        <f>C737</f>
        <v>0</v>
      </c>
      <c r="D736" s="20">
        <f>D737</f>
        <v>20991.58</v>
      </c>
      <c r="E736" s="22">
        <f>E737</f>
        <v>0</v>
      </c>
      <c r="F736" s="20">
        <f>F737</f>
        <v>0</v>
      </c>
      <c r="G736" s="20">
        <f>G737</f>
        <v>0</v>
      </c>
    </row>
    <row r="737" spans="1:7" s="161" customFormat="1" ht="13.9" hidden="1" customHeight="1" x14ac:dyDescent="0.25">
      <c r="A737" s="158">
        <v>421</v>
      </c>
      <c r="B737" s="170" t="s">
        <v>93</v>
      </c>
      <c r="C737" s="163">
        <v>0</v>
      </c>
      <c r="D737" s="163">
        <v>20991.58</v>
      </c>
      <c r="E737" s="1">
        <v>0</v>
      </c>
      <c r="F737" s="163">
        <v>0</v>
      </c>
      <c r="G737" s="163">
        <v>0</v>
      </c>
    </row>
    <row r="738" spans="1:7" s="3" customFormat="1" ht="13.9" customHeight="1" x14ac:dyDescent="0.25">
      <c r="A738" s="18"/>
      <c r="B738" s="19" t="s">
        <v>51</v>
      </c>
      <c r="C738" s="20">
        <f t="shared" ref="C738:G740" si="277">C739</f>
        <v>0</v>
      </c>
      <c r="D738" s="20">
        <f t="shared" si="277"/>
        <v>28100</v>
      </c>
      <c r="E738" s="22">
        <f t="shared" si="277"/>
        <v>0</v>
      </c>
      <c r="F738" s="20">
        <f t="shared" si="277"/>
        <v>0</v>
      </c>
      <c r="G738" s="20">
        <f t="shared" si="277"/>
        <v>0</v>
      </c>
    </row>
    <row r="739" spans="1:7" s="3" customFormat="1" ht="13.9" customHeight="1" x14ac:dyDescent="0.25">
      <c r="A739" s="18">
        <v>4</v>
      </c>
      <c r="B739" s="19" t="s">
        <v>3</v>
      </c>
      <c r="C739" s="20">
        <f t="shared" si="277"/>
        <v>0</v>
      </c>
      <c r="D739" s="20">
        <f t="shared" si="277"/>
        <v>28100</v>
      </c>
      <c r="E739" s="22">
        <f t="shared" si="277"/>
        <v>0</v>
      </c>
      <c r="F739" s="20">
        <f t="shared" si="277"/>
        <v>0</v>
      </c>
      <c r="G739" s="20">
        <f t="shared" si="277"/>
        <v>0</v>
      </c>
    </row>
    <row r="740" spans="1:7" s="3" customFormat="1" ht="13.9" customHeight="1" x14ac:dyDescent="0.25">
      <c r="A740" s="18">
        <v>42</v>
      </c>
      <c r="B740" s="19" t="s">
        <v>37</v>
      </c>
      <c r="C740" s="20">
        <f t="shared" si="277"/>
        <v>0</v>
      </c>
      <c r="D740" s="20">
        <f t="shared" si="277"/>
        <v>28100</v>
      </c>
      <c r="E740" s="22">
        <f t="shared" si="277"/>
        <v>0</v>
      </c>
      <c r="F740" s="20">
        <f t="shared" si="277"/>
        <v>0</v>
      </c>
      <c r="G740" s="20">
        <f t="shared" si="277"/>
        <v>0</v>
      </c>
    </row>
    <row r="741" spans="1:7" s="161" customFormat="1" ht="13.9" hidden="1" customHeight="1" x14ac:dyDescent="0.25">
      <c r="A741" s="158">
        <v>421</v>
      </c>
      <c r="B741" s="170" t="s">
        <v>93</v>
      </c>
      <c r="C741" s="163">
        <v>0</v>
      </c>
      <c r="D741" s="163">
        <v>28100</v>
      </c>
      <c r="E741" s="1">
        <v>0</v>
      </c>
      <c r="F741" s="163">
        <v>0</v>
      </c>
      <c r="G741" s="163">
        <v>0</v>
      </c>
    </row>
    <row r="742" spans="1:7" s="3" customFormat="1" ht="13.9" customHeight="1" x14ac:dyDescent="0.25">
      <c r="A742" s="18"/>
      <c r="B742" s="16" t="s">
        <v>287</v>
      </c>
      <c r="C742" s="20">
        <f t="shared" ref="C742:G743" si="278">C743</f>
        <v>0</v>
      </c>
      <c r="D742" s="20">
        <f t="shared" si="278"/>
        <v>19908.419999999998</v>
      </c>
      <c r="E742" s="22">
        <f t="shared" si="278"/>
        <v>0</v>
      </c>
      <c r="F742" s="20">
        <f t="shared" si="278"/>
        <v>0</v>
      </c>
      <c r="G742" s="20">
        <f t="shared" si="278"/>
        <v>0</v>
      </c>
    </row>
    <row r="743" spans="1:7" s="3" customFormat="1" ht="13.9" customHeight="1" x14ac:dyDescent="0.25">
      <c r="A743" s="18">
        <v>4</v>
      </c>
      <c r="B743" s="19" t="s">
        <v>3</v>
      </c>
      <c r="C743" s="20">
        <f t="shared" si="278"/>
        <v>0</v>
      </c>
      <c r="D743" s="20">
        <f t="shared" si="278"/>
        <v>19908.419999999998</v>
      </c>
      <c r="E743" s="22">
        <f t="shared" si="278"/>
        <v>0</v>
      </c>
      <c r="F743" s="20">
        <f t="shared" si="278"/>
        <v>0</v>
      </c>
      <c r="G743" s="20">
        <f t="shared" si="278"/>
        <v>0</v>
      </c>
    </row>
    <row r="744" spans="1:7" s="3" customFormat="1" ht="13.9" customHeight="1" x14ac:dyDescent="0.25">
      <c r="A744" s="18">
        <v>42</v>
      </c>
      <c r="B744" s="19" t="s">
        <v>37</v>
      </c>
      <c r="C744" s="20">
        <f>C745</f>
        <v>0</v>
      </c>
      <c r="D744" s="20">
        <f>D745</f>
        <v>19908.419999999998</v>
      </c>
      <c r="E744" s="22">
        <f>E745</f>
        <v>0</v>
      </c>
      <c r="F744" s="20">
        <f>F745</f>
        <v>0</v>
      </c>
      <c r="G744" s="20">
        <f>G745</f>
        <v>0</v>
      </c>
    </row>
    <row r="745" spans="1:7" s="161" customFormat="1" ht="13.9" hidden="1" customHeight="1" x14ac:dyDescent="0.25">
      <c r="A745" s="158">
        <v>421</v>
      </c>
      <c r="B745" s="170" t="s">
        <v>93</v>
      </c>
      <c r="C745" s="163">
        <v>0</v>
      </c>
      <c r="D745" s="163">
        <v>19908.419999999998</v>
      </c>
      <c r="E745" s="1">
        <v>0</v>
      </c>
      <c r="F745" s="163">
        <v>0</v>
      </c>
      <c r="G745" s="163">
        <v>0</v>
      </c>
    </row>
    <row r="746" spans="1:7" ht="13.15" customHeight="1" x14ac:dyDescent="0.25">
      <c r="A746" s="158"/>
      <c r="B746" s="170"/>
      <c r="C746" s="170"/>
      <c r="D746" s="194"/>
      <c r="E746" s="188"/>
      <c r="F746" s="194"/>
      <c r="G746" s="163"/>
    </row>
    <row r="747" spans="1:7" s="81" customFormat="1" ht="28.9" customHeight="1" x14ac:dyDescent="0.25">
      <c r="A747" s="79"/>
      <c r="B747" s="353" t="s">
        <v>525</v>
      </c>
      <c r="C747" s="83">
        <f>C749+C753</f>
        <v>0</v>
      </c>
      <c r="D747" s="83">
        <f>D749+D753</f>
        <v>7963.3700000000008</v>
      </c>
      <c r="E747" s="206">
        <f>E749+E753</f>
        <v>6000</v>
      </c>
      <c r="F747" s="83">
        <f>F749+F753</f>
        <v>0</v>
      </c>
      <c r="G747" s="83">
        <f>G749+G753</f>
        <v>0</v>
      </c>
    </row>
    <row r="748" spans="1:7" s="3" customFormat="1" ht="13.9" hidden="1" customHeight="1" x14ac:dyDescent="0.25">
      <c r="A748" s="18"/>
      <c r="B748" s="72" t="s">
        <v>151</v>
      </c>
      <c r="C748" s="20">
        <f>C749+C753</f>
        <v>0</v>
      </c>
      <c r="D748" s="20">
        <f>D749+D753</f>
        <v>7963.3700000000008</v>
      </c>
      <c r="E748" s="22">
        <f>E749+E753</f>
        <v>6000</v>
      </c>
      <c r="F748" s="20">
        <f>F749+F753</f>
        <v>0</v>
      </c>
      <c r="G748" s="20">
        <f>G749+G753</f>
        <v>0</v>
      </c>
    </row>
    <row r="749" spans="1:7" s="3" customFormat="1" ht="13.9" customHeight="1" x14ac:dyDescent="0.25">
      <c r="A749" s="18"/>
      <c r="B749" s="19" t="s">
        <v>52</v>
      </c>
      <c r="C749" s="20">
        <f t="shared" ref="C749:G751" si="279">C750</f>
        <v>0</v>
      </c>
      <c r="D749" s="20">
        <f t="shared" si="279"/>
        <v>4778.0200000000004</v>
      </c>
      <c r="E749" s="22">
        <f t="shared" si="279"/>
        <v>3000</v>
      </c>
      <c r="F749" s="20">
        <f t="shared" si="279"/>
        <v>0</v>
      </c>
      <c r="G749" s="20">
        <f t="shared" si="279"/>
        <v>0</v>
      </c>
    </row>
    <row r="750" spans="1:7" s="3" customFormat="1" ht="13.9" customHeight="1" x14ac:dyDescent="0.25">
      <c r="A750" s="18">
        <v>4</v>
      </c>
      <c r="B750" s="19" t="s">
        <v>3</v>
      </c>
      <c r="C750" s="20">
        <f t="shared" si="279"/>
        <v>0</v>
      </c>
      <c r="D750" s="20">
        <f t="shared" si="279"/>
        <v>4778.0200000000004</v>
      </c>
      <c r="E750" s="22">
        <f t="shared" si="279"/>
        <v>3000</v>
      </c>
      <c r="F750" s="20">
        <f t="shared" si="279"/>
        <v>0</v>
      </c>
      <c r="G750" s="20">
        <f t="shared" si="279"/>
        <v>0</v>
      </c>
    </row>
    <row r="751" spans="1:7" s="3" customFormat="1" ht="13.9" customHeight="1" x14ac:dyDescent="0.25">
      <c r="A751" s="18">
        <v>42</v>
      </c>
      <c r="B751" s="19" t="s">
        <v>37</v>
      </c>
      <c r="C751" s="20">
        <f t="shared" si="279"/>
        <v>0</v>
      </c>
      <c r="D751" s="20">
        <f t="shared" si="279"/>
        <v>4778.0200000000004</v>
      </c>
      <c r="E751" s="22">
        <f t="shared" si="279"/>
        <v>3000</v>
      </c>
      <c r="F751" s="20">
        <f t="shared" si="279"/>
        <v>0</v>
      </c>
      <c r="G751" s="20">
        <f t="shared" si="279"/>
        <v>0</v>
      </c>
    </row>
    <row r="752" spans="1:7" s="161" customFormat="1" ht="13.9" hidden="1" customHeight="1" x14ac:dyDescent="0.25">
      <c r="A752" s="158">
        <v>421</v>
      </c>
      <c r="B752" s="170" t="s">
        <v>206</v>
      </c>
      <c r="C752" s="163">
        <v>0</v>
      </c>
      <c r="D752" s="163">
        <v>4778.0200000000004</v>
      </c>
      <c r="E752" s="1">
        <v>3000</v>
      </c>
      <c r="F752" s="163">
        <v>0</v>
      </c>
      <c r="G752" s="163">
        <v>0</v>
      </c>
    </row>
    <row r="753" spans="1:7" s="3" customFormat="1" ht="13.9" customHeight="1" x14ac:dyDescent="0.25">
      <c r="A753" s="18"/>
      <c r="B753" s="19" t="s">
        <v>51</v>
      </c>
      <c r="C753" s="54">
        <f t="shared" ref="C753:G755" si="280">C754</f>
        <v>0</v>
      </c>
      <c r="D753" s="54">
        <f t="shared" si="280"/>
        <v>3185.35</v>
      </c>
      <c r="E753" s="58">
        <f t="shared" si="280"/>
        <v>3000</v>
      </c>
      <c r="F753" s="54">
        <f t="shared" si="280"/>
        <v>0</v>
      </c>
      <c r="G753" s="20">
        <f t="shared" si="280"/>
        <v>0</v>
      </c>
    </row>
    <row r="754" spans="1:7" s="3" customFormat="1" ht="13.9" customHeight="1" x14ac:dyDescent="0.25">
      <c r="A754" s="18">
        <v>4</v>
      </c>
      <c r="B754" s="19" t="s">
        <v>3</v>
      </c>
      <c r="C754" s="54">
        <f t="shared" si="280"/>
        <v>0</v>
      </c>
      <c r="D754" s="54">
        <f t="shared" si="280"/>
        <v>3185.35</v>
      </c>
      <c r="E754" s="58">
        <f t="shared" si="280"/>
        <v>3000</v>
      </c>
      <c r="F754" s="54">
        <f t="shared" si="280"/>
        <v>0</v>
      </c>
      <c r="G754" s="20">
        <f t="shared" si="280"/>
        <v>0</v>
      </c>
    </row>
    <row r="755" spans="1:7" s="3" customFormat="1" ht="13.9" customHeight="1" x14ac:dyDescent="0.25">
      <c r="A755" s="18">
        <v>42</v>
      </c>
      <c r="B755" s="19" t="s">
        <v>37</v>
      </c>
      <c r="C755" s="54">
        <f t="shared" si="280"/>
        <v>0</v>
      </c>
      <c r="D755" s="54">
        <f t="shared" si="280"/>
        <v>3185.35</v>
      </c>
      <c r="E755" s="58">
        <f t="shared" si="280"/>
        <v>3000</v>
      </c>
      <c r="F755" s="54">
        <f t="shared" si="280"/>
        <v>0</v>
      </c>
      <c r="G755" s="20">
        <f t="shared" si="280"/>
        <v>0</v>
      </c>
    </row>
    <row r="756" spans="1:7" s="161" customFormat="1" ht="13.9" hidden="1" customHeight="1" x14ac:dyDescent="0.25">
      <c r="A756" s="158">
        <v>421</v>
      </c>
      <c r="B756" s="170" t="s">
        <v>93</v>
      </c>
      <c r="C756" s="194">
        <v>0</v>
      </c>
      <c r="D756" s="194">
        <v>3185.35</v>
      </c>
      <c r="E756" s="188">
        <v>3000</v>
      </c>
      <c r="F756" s="194">
        <v>0</v>
      </c>
      <c r="G756" s="194">
        <v>0</v>
      </c>
    </row>
    <row r="757" spans="1:7" s="161" customFormat="1" ht="13.9" customHeight="1" x14ac:dyDescent="0.25">
      <c r="A757" s="158"/>
      <c r="B757" s="170"/>
      <c r="C757" s="170"/>
      <c r="D757" s="194"/>
      <c r="E757" s="188"/>
      <c r="F757" s="194"/>
      <c r="G757" s="163"/>
    </row>
    <row r="758" spans="1:7" s="88" customFormat="1" ht="13.9" customHeight="1" x14ac:dyDescent="0.25">
      <c r="A758" s="85"/>
      <c r="B758" s="86" t="s">
        <v>526</v>
      </c>
      <c r="C758" s="87">
        <f t="shared" ref="C758:G759" si="281">C759</f>
        <v>16266.84</v>
      </c>
      <c r="D758" s="87">
        <f t="shared" si="281"/>
        <v>0</v>
      </c>
      <c r="E758" s="208">
        <f t="shared" si="281"/>
        <v>10000</v>
      </c>
      <c r="F758" s="87">
        <f t="shared" si="281"/>
        <v>5000</v>
      </c>
      <c r="G758" s="87">
        <f t="shared" si="281"/>
        <v>5000</v>
      </c>
    </row>
    <row r="759" spans="1:7" s="3" customFormat="1" ht="13.9" hidden="1" customHeight="1" x14ac:dyDescent="0.25">
      <c r="A759" s="18"/>
      <c r="B759" s="76" t="s">
        <v>151</v>
      </c>
      <c r="C759" s="89">
        <f t="shared" si="281"/>
        <v>16266.84</v>
      </c>
      <c r="D759" s="89">
        <f t="shared" si="281"/>
        <v>0</v>
      </c>
      <c r="E759" s="209">
        <f>E760+E764</f>
        <v>10000</v>
      </c>
      <c r="F759" s="89">
        <f t="shared" si="281"/>
        <v>5000</v>
      </c>
      <c r="G759" s="89">
        <f t="shared" si="281"/>
        <v>5000</v>
      </c>
    </row>
    <row r="760" spans="1:7" s="3" customFormat="1" ht="13.9" customHeight="1" x14ac:dyDescent="0.25">
      <c r="A760" s="18"/>
      <c r="B760" s="19" t="s">
        <v>52</v>
      </c>
      <c r="C760" s="89">
        <f>C761+C765</f>
        <v>16266.84</v>
      </c>
      <c r="D760" s="89">
        <f>D761+D765</f>
        <v>0</v>
      </c>
      <c r="E760" s="209">
        <f>E761</f>
        <v>3000</v>
      </c>
      <c r="F760" s="89">
        <f>F761+F765</f>
        <v>5000</v>
      </c>
      <c r="G760" s="89">
        <f>G761+G765</f>
        <v>5000</v>
      </c>
    </row>
    <row r="761" spans="1:7" s="3" customFormat="1" ht="13.9" customHeight="1" x14ac:dyDescent="0.25">
      <c r="A761" s="18">
        <v>4</v>
      </c>
      <c r="B761" s="19" t="s">
        <v>3</v>
      </c>
      <c r="C761" s="89">
        <f t="shared" ref="C761:G762" si="282">C762</f>
        <v>16266.84</v>
      </c>
      <c r="D761" s="89">
        <f t="shared" si="282"/>
        <v>0</v>
      </c>
      <c r="E761" s="209">
        <f t="shared" si="282"/>
        <v>3000</v>
      </c>
      <c r="F761" s="89">
        <f t="shared" si="282"/>
        <v>1500</v>
      </c>
      <c r="G761" s="89">
        <f t="shared" si="282"/>
        <v>1500</v>
      </c>
    </row>
    <row r="762" spans="1:7" s="3" customFormat="1" ht="13.9" customHeight="1" x14ac:dyDescent="0.25">
      <c r="A762" s="18">
        <v>42</v>
      </c>
      <c r="B762" s="19" t="s">
        <v>37</v>
      </c>
      <c r="C762" s="89">
        <f t="shared" si="282"/>
        <v>16266.84</v>
      </c>
      <c r="D762" s="89">
        <f t="shared" si="282"/>
        <v>0</v>
      </c>
      <c r="E762" s="209">
        <f t="shared" si="282"/>
        <v>3000</v>
      </c>
      <c r="F762" s="89">
        <f t="shared" si="282"/>
        <v>1500</v>
      </c>
      <c r="G762" s="89">
        <f t="shared" si="282"/>
        <v>1500</v>
      </c>
    </row>
    <row r="763" spans="1:7" s="161" customFormat="1" ht="13.9" hidden="1" customHeight="1" x14ac:dyDescent="0.25">
      <c r="A763" s="158">
        <v>421</v>
      </c>
      <c r="B763" s="170" t="s">
        <v>93</v>
      </c>
      <c r="C763" s="210">
        <v>16266.84</v>
      </c>
      <c r="D763" s="210">
        <v>0</v>
      </c>
      <c r="E763" s="211">
        <v>3000</v>
      </c>
      <c r="F763" s="210">
        <v>1500</v>
      </c>
      <c r="G763" s="210">
        <v>1500</v>
      </c>
    </row>
    <row r="764" spans="1:7" s="3" customFormat="1" ht="13.9" customHeight="1" x14ac:dyDescent="0.25">
      <c r="A764" s="18"/>
      <c r="B764" s="19" t="s">
        <v>51</v>
      </c>
      <c r="C764" s="89">
        <f t="shared" ref="C764:G766" si="283">C765</f>
        <v>0</v>
      </c>
      <c r="D764" s="89">
        <f t="shared" si="283"/>
        <v>0</v>
      </c>
      <c r="E764" s="209">
        <f t="shared" si="283"/>
        <v>7000</v>
      </c>
      <c r="F764" s="89">
        <f t="shared" si="283"/>
        <v>3500</v>
      </c>
      <c r="G764" s="89">
        <f t="shared" si="283"/>
        <v>3500</v>
      </c>
    </row>
    <row r="765" spans="1:7" s="3" customFormat="1" ht="13.9" customHeight="1" x14ac:dyDescent="0.25">
      <c r="A765" s="18">
        <v>4</v>
      </c>
      <c r="B765" s="19" t="s">
        <v>3</v>
      </c>
      <c r="C765" s="89">
        <f t="shared" si="283"/>
        <v>0</v>
      </c>
      <c r="D765" s="89">
        <f t="shared" si="283"/>
        <v>0</v>
      </c>
      <c r="E765" s="209">
        <f t="shared" si="283"/>
        <v>7000</v>
      </c>
      <c r="F765" s="89">
        <f t="shared" si="283"/>
        <v>3500</v>
      </c>
      <c r="G765" s="89">
        <f t="shared" si="283"/>
        <v>3500</v>
      </c>
    </row>
    <row r="766" spans="1:7" s="3" customFormat="1" ht="13.9" customHeight="1" x14ac:dyDescent="0.25">
      <c r="A766" s="18">
        <v>42</v>
      </c>
      <c r="B766" s="19" t="s">
        <v>37</v>
      </c>
      <c r="C766" s="89">
        <f t="shared" si="283"/>
        <v>0</v>
      </c>
      <c r="D766" s="89">
        <f t="shared" si="283"/>
        <v>0</v>
      </c>
      <c r="E766" s="209">
        <f t="shared" si="283"/>
        <v>7000</v>
      </c>
      <c r="F766" s="89">
        <f t="shared" si="283"/>
        <v>3500</v>
      </c>
      <c r="G766" s="89">
        <f t="shared" si="283"/>
        <v>3500</v>
      </c>
    </row>
    <row r="767" spans="1:7" s="161" customFormat="1" ht="13.9" hidden="1" customHeight="1" x14ac:dyDescent="0.25">
      <c r="A767" s="158">
        <v>421</v>
      </c>
      <c r="B767" s="170" t="s">
        <v>93</v>
      </c>
      <c r="C767" s="210">
        <v>0</v>
      </c>
      <c r="D767" s="210">
        <v>0</v>
      </c>
      <c r="E767" s="211">
        <v>7000</v>
      </c>
      <c r="F767" s="210">
        <v>3500</v>
      </c>
      <c r="G767" s="210">
        <v>3500</v>
      </c>
    </row>
    <row r="768" spans="1:7" s="161" customFormat="1" ht="13.9" customHeight="1" x14ac:dyDescent="0.25">
      <c r="A768" s="158"/>
      <c r="B768" s="170"/>
      <c r="C768" s="170"/>
      <c r="D768" s="212"/>
      <c r="E768" s="213"/>
      <c r="F768" s="212"/>
      <c r="G768" s="210"/>
    </row>
    <row r="769" spans="1:7" s="214" customFormat="1" ht="27.6" customHeight="1" x14ac:dyDescent="0.25">
      <c r="A769" s="79"/>
      <c r="B769" s="353" t="s">
        <v>527</v>
      </c>
      <c r="C769" s="83">
        <f t="shared" ref="C769:G771" si="284">C770</f>
        <v>0</v>
      </c>
      <c r="D769" s="83">
        <f t="shared" si="284"/>
        <v>11500</v>
      </c>
      <c r="E769" s="206">
        <f t="shared" si="284"/>
        <v>0</v>
      </c>
      <c r="F769" s="83">
        <f t="shared" si="284"/>
        <v>0</v>
      </c>
      <c r="G769" s="83">
        <f t="shared" si="284"/>
        <v>0</v>
      </c>
    </row>
    <row r="770" spans="1:7" s="161" customFormat="1" ht="13.9" hidden="1" customHeight="1" x14ac:dyDescent="0.25">
      <c r="A770" s="304"/>
      <c r="B770" s="305" t="s">
        <v>298</v>
      </c>
      <c r="C770" s="251">
        <f t="shared" si="284"/>
        <v>0</v>
      </c>
      <c r="D770" s="251">
        <f t="shared" si="284"/>
        <v>11500</v>
      </c>
      <c r="E770" s="251">
        <f t="shared" si="284"/>
        <v>0</v>
      </c>
      <c r="F770" s="251">
        <f t="shared" si="284"/>
        <v>0</v>
      </c>
      <c r="G770" s="251">
        <f t="shared" si="284"/>
        <v>0</v>
      </c>
    </row>
    <row r="771" spans="1:7" s="161" customFormat="1" ht="13.9" customHeight="1" x14ac:dyDescent="0.25">
      <c r="A771" s="18"/>
      <c r="B771" s="19" t="s">
        <v>53</v>
      </c>
      <c r="C771" s="20">
        <f t="shared" si="284"/>
        <v>0</v>
      </c>
      <c r="D771" s="20">
        <f t="shared" si="284"/>
        <v>11500</v>
      </c>
      <c r="E771" s="22">
        <f t="shared" si="284"/>
        <v>0</v>
      </c>
      <c r="F771" s="20">
        <f t="shared" si="284"/>
        <v>0</v>
      </c>
      <c r="G771" s="20">
        <f t="shared" si="284"/>
        <v>0</v>
      </c>
    </row>
    <row r="772" spans="1:7" s="161" customFormat="1" ht="13.9" customHeight="1" x14ac:dyDescent="0.25">
      <c r="A772" s="18">
        <v>4</v>
      </c>
      <c r="B772" s="90" t="s">
        <v>3</v>
      </c>
      <c r="C772" s="20">
        <f t="shared" ref="C772:G774" si="285">C773</f>
        <v>0</v>
      </c>
      <c r="D772" s="20">
        <f t="shared" si="285"/>
        <v>11500</v>
      </c>
      <c r="E772" s="22">
        <f t="shared" si="285"/>
        <v>0</v>
      </c>
      <c r="F772" s="20">
        <f t="shared" si="285"/>
        <v>0</v>
      </c>
      <c r="G772" s="20">
        <f t="shared" si="285"/>
        <v>0</v>
      </c>
    </row>
    <row r="773" spans="1:7" s="161" customFormat="1" ht="13.9" customHeight="1" x14ac:dyDescent="0.25">
      <c r="A773" s="18">
        <v>42</v>
      </c>
      <c r="B773" s="91" t="s">
        <v>37</v>
      </c>
      <c r="C773" s="20">
        <f t="shared" si="285"/>
        <v>0</v>
      </c>
      <c r="D773" s="20">
        <f t="shared" si="285"/>
        <v>11500</v>
      </c>
      <c r="E773" s="22">
        <f t="shared" si="285"/>
        <v>0</v>
      </c>
      <c r="F773" s="20">
        <f t="shared" si="285"/>
        <v>0</v>
      </c>
      <c r="G773" s="20">
        <f t="shared" si="285"/>
        <v>0</v>
      </c>
    </row>
    <row r="774" spans="1:7" s="161" customFormat="1" ht="13.9" customHeight="1" x14ac:dyDescent="0.25">
      <c r="A774" s="18">
        <v>421</v>
      </c>
      <c r="B774" s="91" t="s">
        <v>33</v>
      </c>
      <c r="C774" s="20">
        <f t="shared" si="285"/>
        <v>0</v>
      </c>
      <c r="D774" s="20">
        <f t="shared" si="285"/>
        <v>11500</v>
      </c>
      <c r="E774" s="22">
        <f t="shared" si="285"/>
        <v>0</v>
      </c>
      <c r="F774" s="20">
        <f t="shared" si="285"/>
        <v>0</v>
      </c>
      <c r="G774" s="20">
        <f t="shared" si="285"/>
        <v>0</v>
      </c>
    </row>
    <row r="775" spans="1:7" s="161" customFormat="1" ht="13.9" hidden="1" customHeight="1" x14ac:dyDescent="0.25">
      <c r="A775" s="158">
        <v>421</v>
      </c>
      <c r="B775" s="215" t="s">
        <v>92</v>
      </c>
      <c r="C775" s="163">
        <v>0</v>
      </c>
      <c r="D775" s="163">
        <v>11500</v>
      </c>
      <c r="E775" s="1">
        <v>0</v>
      </c>
      <c r="F775" s="163">
        <v>0</v>
      </c>
      <c r="G775" s="163">
        <v>0</v>
      </c>
    </row>
    <row r="776" spans="1:7" s="161" customFormat="1" ht="13.9" customHeight="1" x14ac:dyDescent="0.25">
      <c r="A776" s="158"/>
      <c r="B776" s="215"/>
      <c r="C776" s="215"/>
      <c r="D776" s="194"/>
      <c r="E776" s="188"/>
      <c r="F776" s="194"/>
      <c r="G776" s="163"/>
    </row>
    <row r="777" spans="1:7" s="219" customFormat="1" ht="13.9" customHeight="1" x14ac:dyDescent="0.25">
      <c r="A777" s="218"/>
      <c r="B777" s="86" t="s">
        <v>539</v>
      </c>
      <c r="C777" s="92">
        <f>C779</f>
        <v>0</v>
      </c>
      <c r="D777" s="92">
        <f>D779+D783</f>
        <v>340000</v>
      </c>
      <c r="E777" s="216">
        <f>E779+E783</f>
        <v>340000</v>
      </c>
      <c r="F777" s="92">
        <f>F779</f>
        <v>0</v>
      </c>
      <c r="G777" s="92">
        <f>G779</f>
        <v>0</v>
      </c>
    </row>
    <row r="778" spans="1:7" s="219" customFormat="1" ht="13.9" hidden="1" customHeight="1" x14ac:dyDescent="0.25">
      <c r="A778" s="184"/>
      <c r="B778" s="19" t="s">
        <v>149</v>
      </c>
      <c r="C778" s="22">
        <f t="shared" ref="C778:D778" si="286">C779+C783</f>
        <v>0</v>
      </c>
      <c r="D778" s="22">
        <f t="shared" si="286"/>
        <v>340000</v>
      </c>
      <c r="E778" s="22">
        <f>E779+E783</f>
        <v>340000</v>
      </c>
      <c r="F778" s="22">
        <f t="shared" ref="F778:G778" si="287">F779+F783</f>
        <v>0</v>
      </c>
      <c r="G778" s="22">
        <f t="shared" si="287"/>
        <v>0</v>
      </c>
    </row>
    <row r="779" spans="1:7" s="161" customFormat="1" ht="13.9" customHeight="1" x14ac:dyDescent="0.25">
      <c r="A779" s="158"/>
      <c r="B779" s="19" t="s">
        <v>52</v>
      </c>
      <c r="C779" s="20">
        <f t="shared" ref="C779:G779" si="288">C780</f>
        <v>0</v>
      </c>
      <c r="D779" s="20">
        <f t="shared" si="288"/>
        <v>0</v>
      </c>
      <c r="E779" s="22">
        <f t="shared" si="288"/>
        <v>41000</v>
      </c>
      <c r="F779" s="20">
        <f t="shared" si="288"/>
        <v>0</v>
      </c>
      <c r="G779" s="20">
        <f t="shared" si="288"/>
        <v>0</v>
      </c>
    </row>
    <row r="780" spans="1:7" s="161" customFormat="1" ht="13.9" customHeight="1" x14ac:dyDescent="0.25">
      <c r="A780" s="18">
        <v>4</v>
      </c>
      <c r="B780" s="19" t="s">
        <v>3</v>
      </c>
      <c r="C780" s="54">
        <f t="shared" ref="C780:G780" si="289">C781</f>
        <v>0</v>
      </c>
      <c r="D780" s="54">
        <f t="shared" si="289"/>
        <v>0</v>
      </c>
      <c r="E780" s="58">
        <f t="shared" si="289"/>
        <v>41000</v>
      </c>
      <c r="F780" s="54">
        <f t="shared" si="289"/>
        <v>0</v>
      </c>
      <c r="G780" s="20">
        <f t="shared" si="289"/>
        <v>0</v>
      </c>
    </row>
    <row r="781" spans="1:7" s="161" customFormat="1" ht="13.9" customHeight="1" x14ac:dyDescent="0.25">
      <c r="A781" s="18">
        <v>42</v>
      </c>
      <c r="B781" s="19" t="s">
        <v>37</v>
      </c>
      <c r="C781" s="54">
        <f>C782</f>
        <v>0</v>
      </c>
      <c r="D781" s="54">
        <f>D782</f>
        <v>0</v>
      </c>
      <c r="E781" s="58">
        <f>E782</f>
        <v>41000</v>
      </c>
      <c r="F781" s="54">
        <f>F782</f>
        <v>0</v>
      </c>
      <c r="G781" s="20">
        <f>G782</f>
        <v>0</v>
      </c>
    </row>
    <row r="782" spans="1:7" s="161" customFormat="1" ht="13.9" hidden="1" customHeight="1" x14ac:dyDescent="0.25">
      <c r="A782" s="158">
        <v>421</v>
      </c>
      <c r="B782" s="170" t="s">
        <v>93</v>
      </c>
      <c r="C782" s="194">
        <v>0</v>
      </c>
      <c r="D782" s="194">
        <v>0</v>
      </c>
      <c r="E782" s="188">
        <v>41000</v>
      </c>
      <c r="F782" s="194">
        <v>0</v>
      </c>
      <c r="G782" s="163">
        <v>0</v>
      </c>
    </row>
    <row r="783" spans="1:7" s="161" customFormat="1" ht="13.9" customHeight="1" x14ac:dyDescent="0.25">
      <c r="A783" s="158"/>
      <c r="B783" s="19" t="s">
        <v>51</v>
      </c>
      <c r="C783" s="20">
        <f t="shared" ref="C783:G784" si="290">C784</f>
        <v>0</v>
      </c>
      <c r="D783" s="20">
        <f t="shared" si="290"/>
        <v>340000</v>
      </c>
      <c r="E783" s="22">
        <f t="shared" si="290"/>
        <v>299000</v>
      </c>
      <c r="F783" s="20">
        <f t="shared" si="290"/>
        <v>0</v>
      </c>
      <c r="G783" s="20">
        <f t="shared" si="290"/>
        <v>0</v>
      </c>
    </row>
    <row r="784" spans="1:7" s="161" customFormat="1" ht="13.9" customHeight="1" x14ac:dyDescent="0.25">
      <c r="A784" s="18">
        <v>4</v>
      </c>
      <c r="B784" s="19" t="s">
        <v>3</v>
      </c>
      <c r="C784" s="54">
        <f t="shared" si="290"/>
        <v>0</v>
      </c>
      <c r="D784" s="54">
        <f t="shared" si="290"/>
        <v>340000</v>
      </c>
      <c r="E784" s="58">
        <f t="shared" si="290"/>
        <v>299000</v>
      </c>
      <c r="F784" s="54">
        <f t="shared" si="290"/>
        <v>0</v>
      </c>
      <c r="G784" s="20">
        <f t="shared" si="290"/>
        <v>0</v>
      </c>
    </row>
    <row r="785" spans="1:7" s="161" customFormat="1" ht="13.9" customHeight="1" x14ac:dyDescent="0.25">
      <c r="A785" s="18">
        <v>42</v>
      </c>
      <c r="B785" s="19" t="s">
        <v>37</v>
      </c>
      <c r="C785" s="54">
        <f>C786</f>
        <v>0</v>
      </c>
      <c r="D785" s="54">
        <f>D786</f>
        <v>340000</v>
      </c>
      <c r="E785" s="58">
        <f>E786</f>
        <v>299000</v>
      </c>
      <c r="F785" s="54">
        <f>F786</f>
        <v>0</v>
      </c>
      <c r="G785" s="20">
        <f>G786</f>
        <v>0</v>
      </c>
    </row>
    <row r="786" spans="1:7" s="161" customFormat="1" ht="13.9" hidden="1" customHeight="1" x14ac:dyDescent="0.25">
      <c r="A786" s="158">
        <v>421</v>
      </c>
      <c r="B786" s="276" t="s">
        <v>383</v>
      </c>
      <c r="C786" s="194">
        <v>0</v>
      </c>
      <c r="D786" s="194">
        <v>340000</v>
      </c>
      <c r="E786" s="188">
        <v>299000</v>
      </c>
      <c r="F786" s="194">
        <v>0</v>
      </c>
      <c r="G786" s="194">
        <v>0</v>
      </c>
    </row>
    <row r="787" spans="1:7" s="161" customFormat="1" ht="13.9" customHeight="1" x14ac:dyDescent="0.25">
      <c r="A787" s="158"/>
      <c r="B787" s="170"/>
      <c r="C787" s="170"/>
      <c r="D787" s="163"/>
      <c r="E787" s="1"/>
      <c r="F787" s="163"/>
      <c r="G787" s="163"/>
    </row>
    <row r="788" spans="1:7" s="161" customFormat="1" ht="28.15" customHeight="1" x14ac:dyDescent="0.25">
      <c r="A788" s="85"/>
      <c r="B788" s="350" t="s">
        <v>540</v>
      </c>
      <c r="C788" s="92">
        <f t="shared" ref="C788:G788" si="291">C790</f>
        <v>0</v>
      </c>
      <c r="D788" s="92">
        <f>D790+D794</f>
        <v>180000</v>
      </c>
      <c r="E788" s="216">
        <f>E790+E794</f>
        <v>190000</v>
      </c>
      <c r="F788" s="92">
        <f t="shared" si="291"/>
        <v>0</v>
      </c>
      <c r="G788" s="92">
        <f t="shared" si="291"/>
        <v>0</v>
      </c>
    </row>
    <row r="789" spans="1:7" s="219" customFormat="1" ht="13.9" hidden="1" customHeight="1" x14ac:dyDescent="0.25">
      <c r="A789" s="50"/>
      <c r="B789" s="19" t="s">
        <v>149</v>
      </c>
      <c r="C789" s="22">
        <f>C790+C794</f>
        <v>0</v>
      </c>
      <c r="D789" s="22">
        <f>D790+D794</f>
        <v>180000</v>
      </c>
      <c r="E789" s="22">
        <f>E790+E794</f>
        <v>190000</v>
      </c>
      <c r="F789" s="22">
        <f t="shared" ref="F789:G789" si="292">F790+F794</f>
        <v>0</v>
      </c>
      <c r="G789" s="22">
        <f t="shared" si="292"/>
        <v>0</v>
      </c>
    </row>
    <row r="790" spans="1:7" s="161" customFormat="1" ht="13.9" customHeight="1" x14ac:dyDescent="0.25">
      <c r="A790" s="158"/>
      <c r="B790" s="19" t="s">
        <v>52</v>
      </c>
      <c r="C790" s="20">
        <f>C791</f>
        <v>0</v>
      </c>
      <c r="D790" s="20">
        <f>D791</f>
        <v>0</v>
      </c>
      <c r="E790" s="22">
        <f>E791</f>
        <v>0</v>
      </c>
      <c r="F790" s="20">
        <f>F791</f>
        <v>0</v>
      </c>
      <c r="G790" s="20">
        <f>G791</f>
        <v>0</v>
      </c>
    </row>
    <row r="791" spans="1:7" s="161" customFormat="1" ht="13.9" customHeight="1" x14ac:dyDescent="0.25">
      <c r="A791" s="18">
        <v>4</v>
      </c>
      <c r="B791" s="19" t="s">
        <v>3</v>
      </c>
      <c r="C791" s="54">
        <f t="shared" ref="C791:G791" si="293">C792</f>
        <v>0</v>
      </c>
      <c r="D791" s="54">
        <f t="shared" si="293"/>
        <v>0</v>
      </c>
      <c r="E791" s="58">
        <f t="shared" si="293"/>
        <v>0</v>
      </c>
      <c r="F791" s="54">
        <f t="shared" si="293"/>
        <v>0</v>
      </c>
      <c r="G791" s="20">
        <f t="shared" si="293"/>
        <v>0</v>
      </c>
    </row>
    <row r="792" spans="1:7" s="161" customFormat="1" ht="13.9" customHeight="1" x14ac:dyDescent="0.25">
      <c r="A792" s="18">
        <v>42</v>
      </c>
      <c r="B792" s="19" t="s">
        <v>37</v>
      </c>
      <c r="C792" s="54">
        <f>C793</f>
        <v>0</v>
      </c>
      <c r="D792" s="54">
        <f>D793</f>
        <v>0</v>
      </c>
      <c r="E792" s="58">
        <f>E793</f>
        <v>0</v>
      </c>
      <c r="F792" s="54">
        <f>F793</f>
        <v>0</v>
      </c>
      <c r="G792" s="20">
        <f>G793</f>
        <v>0</v>
      </c>
    </row>
    <row r="793" spans="1:7" s="161" customFormat="1" ht="13.9" hidden="1" customHeight="1" x14ac:dyDescent="0.25">
      <c r="A793" s="158">
        <v>421</v>
      </c>
      <c r="B793" s="170" t="s">
        <v>93</v>
      </c>
      <c r="C793" s="194">
        <v>0</v>
      </c>
      <c r="D793" s="194">
        <v>0</v>
      </c>
      <c r="E793" s="188">
        <v>0</v>
      </c>
      <c r="F793" s="194">
        <v>0</v>
      </c>
      <c r="G793" s="163">
        <v>0</v>
      </c>
    </row>
    <row r="794" spans="1:7" s="161" customFormat="1" ht="13.9" customHeight="1" x14ac:dyDescent="0.25">
      <c r="A794" s="158"/>
      <c r="B794" s="19" t="s">
        <v>51</v>
      </c>
      <c r="C794" s="20">
        <f t="shared" ref="C794:G795" si="294">C795</f>
        <v>0</v>
      </c>
      <c r="D794" s="20">
        <f t="shared" si="294"/>
        <v>180000</v>
      </c>
      <c r="E794" s="22">
        <f t="shared" si="294"/>
        <v>190000</v>
      </c>
      <c r="F794" s="20">
        <f t="shared" si="294"/>
        <v>0</v>
      </c>
      <c r="G794" s="20">
        <f t="shared" si="294"/>
        <v>0</v>
      </c>
    </row>
    <row r="795" spans="1:7" s="161" customFormat="1" ht="13.9" customHeight="1" x14ac:dyDescent="0.25">
      <c r="A795" s="18">
        <v>4</v>
      </c>
      <c r="B795" s="19" t="s">
        <v>3</v>
      </c>
      <c r="C795" s="54">
        <f t="shared" si="294"/>
        <v>0</v>
      </c>
      <c r="D795" s="54">
        <f t="shared" si="294"/>
        <v>180000</v>
      </c>
      <c r="E795" s="58">
        <f t="shared" si="294"/>
        <v>190000</v>
      </c>
      <c r="F795" s="54">
        <f t="shared" si="294"/>
        <v>0</v>
      </c>
      <c r="G795" s="20">
        <f t="shared" si="294"/>
        <v>0</v>
      </c>
    </row>
    <row r="796" spans="1:7" s="161" customFormat="1" ht="13.9" customHeight="1" x14ac:dyDescent="0.25">
      <c r="A796" s="18">
        <v>42</v>
      </c>
      <c r="B796" s="19" t="s">
        <v>37</v>
      </c>
      <c r="C796" s="54">
        <f>C797</f>
        <v>0</v>
      </c>
      <c r="D796" s="54">
        <f>D797</f>
        <v>180000</v>
      </c>
      <c r="E796" s="58">
        <f>E797</f>
        <v>190000</v>
      </c>
      <c r="F796" s="54">
        <f>F797</f>
        <v>0</v>
      </c>
      <c r="G796" s="20">
        <f>G797</f>
        <v>0</v>
      </c>
    </row>
    <row r="797" spans="1:7" s="161" customFormat="1" ht="13.9" hidden="1" customHeight="1" x14ac:dyDescent="0.25">
      <c r="A797" s="158">
        <v>421</v>
      </c>
      <c r="B797" s="345" t="s">
        <v>554</v>
      </c>
      <c r="C797" s="194">
        <v>0</v>
      </c>
      <c r="D797" s="194">
        <v>180000</v>
      </c>
      <c r="E797" s="188">
        <v>190000</v>
      </c>
      <c r="F797" s="194">
        <v>0</v>
      </c>
      <c r="G797" s="163">
        <v>0</v>
      </c>
    </row>
    <row r="798" spans="1:7" s="161" customFormat="1" ht="13.9" customHeight="1" x14ac:dyDescent="0.25">
      <c r="A798" s="158"/>
      <c r="B798" s="345"/>
      <c r="C798" s="194"/>
      <c r="D798" s="194"/>
      <c r="E798" s="188"/>
      <c r="F798" s="194"/>
      <c r="G798" s="163"/>
    </row>
    <row r="799" spans="1:7" s="347" customFormat="1" ht="13.9" customHeight="1" x14ac:dyDescent="0.25">
      <c r="A799" s="85"/>
      <c r="B799" s="86" t="s">
        <v>561</v>
      </c>
      <c r="C799" s="346">
        <f>C800</f>
        <v>0</v>
      </c>
      <c r="D799" s="346">
        <f>D800</f>
        <v>0</v>
      </c>
      <c r="E799" s="348">
        <f t="shared" ref="E799:G799" si="295">E800</f>
        <v>100000</v>
      </c>
      <c r="F799" s="346">
        <f t="shared" si="295"/>
        <v>0</v>
      </c>
      <c r="G799" s="92">
        <f t="shared" si="295"/>
        <v>0</v>
      </c>
    </row>
    <row r="800" spans="1:7" s="161" customFormat="1" ht="13.9" hidden="1" customHeight="1" x14ac:dyDescent="0.25">
      <c r="A800" s="18"/>
      <c r="B800" s="19" t="s">
        <v>151</v>
      </c>
      <c r="C800" s="20">
        <f>C801+C805</f>
        <v>0</v>
      </c>
      <c r="D800" s="20">
        <f>D801+D805</f>
        <v>0</v>
      </c>
      <c r="E800" s="22">
        <f t="shared" ref="E800:G800" si="296">E801+E805</f>
        <v>100000</v>
      </c>
      <c r="F800" s="20">
        <f t="shared" si="296"/>
        <v>0</v>
      </c>
      <c r="G800" s="20">
        <f t="shared" si="296"/>
        <v>0</v>
      </c>
    </row>
    <row r="801" spans="1:7" s="161" customFormat="1" ht="13.9" customHeight="1" x14ac:dyDescent="0.25">
      <c r="A801" s="18"/>
      <c r="B801" s="19" t="s">
        <v>52</v>
      </c>
      <c r="C801" s="20">
        <f t="shared" ref="C801:G807" si="297">C802</f>
        <v>0</v>
      </c>
      <c r="D801" s="20">
        <f t="shared" si="297"/>
        <v>0</v>
      </c>
      <c r="E801" s="22">
        <f t="shared" si="297"/>
        <v>0</v>
      </c>
      <c r="F801" s="20">
        <f t="shared" si="297"/>
        <v>0</v>
      </c>
      <c r="G801" s="20">
        <f t="shared" si="297"/>
        <v>0</v>
      </c>
    </row>
    <row r="802" spans="1:7" s="161" customFormat="1" ht="13.9" customHeight="1" x14ac:dyDescent="0.25">
      <c r="A802" s="18">
        <v>4</v>
      </c>
      <c r="B802" s="19" t="s">
        <v>3</v>
      </c>
      <c r="C802" s="20">
        <f t="shared" si="297"/>
        <v>0</v>
      </c>
      <c r="D802" s="20">
        <f t="shared" si="297"/>
        <v>0</v>
      </c>
      <c r="E802" s="22">
        <f t="shared" si="297"/>
        <v>0</v>
      </c>
      <c r="F802" s="20">
        <f t="shared" si="297"/>
        <v>0</v>
      </c>
      <c r="G802" s="20">
        <f t="shared" si="297"/>
        <v>0</v>
      </c>
    </row>
    <row r="803" spans="1:7" s="161" customFormat="1" ht="13.9" customHeight="1" x14ac:dyDescent="0.25">
      <c r="A803" s="18">
        <v>42</v>
      </c>
      <c r="B803" s="19" t="s">
        <v>37</v>
      </c>
      <c r="C803" s="20">
        <f t="shared" si="297"/>
        <v>0</v>
      </c>
      <c r="D803" s="20">
        <f t="shared" si="297"/>
        <v>0</v>
      </c>
      <c r="E803" s="22">
        <f t="shared" si="297"/>
        <v>0</v>
      </c>
      <c r="F803" s="20">
        <f t="shared" si="297"/>
        <v>0</v>
      </c>
      <c r="G803" s="20">
        <f t="shared" si="297"/>
        <v>0</v>
      </c>
    </row>
    <row r="804" spans="1:7" s="161" customFormat="1" ht="13.9" hidden="1" customHeight="1" x14ac:dyDescent="0.25">
      <c r="A804" s="158">
        <v>421</v>
      </c>
      <c r="B804" s="254" t="s">
        <v>238</v>
      </c>
      <c r="C804" s="163">
        <v>0</v>
      </c>
      <c r="D804" s="163">
        <v>0</v>
      </c>
      <c r="E804" s="1">
        <v>0</v>
      </c>
      <c r="F804" s="253">
        <v>0</v>
      </c>
      <c r="G804" s="163">
        <v>0</v>
      </c>
    </row>
    <row r="805" spans="1:7" s="161" customFormat="1" ht="13.9" customHeight="1" x14ac:dyDescent="0.25">
      <c r="A805" s="18"/>
      <c r="B805" s="19" t="s">
        <v>51</v>
      </c>
      <c r="C805" s="20">
        <f t="shared" si="297"/>
        <v>0</v>
      </c>
      <c r="D805" s="20">
        <f t="shared" si="297"/>
        <v>0</v>
      </c>
      <c r="E805" s="22">
        <f t="shared" si="297"/>
        <v>100000</v>
      </c>
      <c r="F805" s="20">
        <f t="shared" si="297"/>
        <v>0</v>
      </c>
      <c r="G805" s="20">
        <f>G808</f>
        <v>0</v>
      </c>
    </row>
    <row r="806" spans="1:7" s="161" customFormat="1" ht="13.9" customHeight="1" x14ac:dyDescent="0.25">
      <c r="A806" s="18">
        <v>4</v>
      </c>
      <c r="B806" s="19" t="s">
        <v>3</v>
      </c>
      <c r="C806" s="20">
        <f t="shared" si="297"/>
        <v>0</v>
      </c>
      <c r="D806" s="20">
        <f t="shared" si="297"/>
        <v>0</v>
      </c>
      <c r="E806" s="22">
        <f t="shared" si="297"/>
        <v>100000</v>
      </c>
      <c r="F806" s="20">
        <f>F807</f>
        <v>0</v>
      </c>
      <c r="G806" s="20">
        <f t="shared" si="297"/>
        <v>0</v>
      </c>
    </row>
    <row r="807" spans="1:7" s="161" customFormat="1" ht="13.9" customHeight="1" x14ac:dyDescent="0.25">
      <c r="A807" s="18">
        <v>42</v>
      </c>
      <c r="B807" s="19" t="s">
        <v>37</v>
      </c>
      <c r="C807" s="20">
        <f t="shared" si="297"/>
        <v>0</v>
      </c>
      <c r="D807" s="20">
        <f t="shared" si="297"/>
        <v>0</v>
      </c>
      <c r="E807" s="22">
        <f t="shared" si="297"/>
        <v>100000</v>
      </c>
      <c r="F807" s="20">
        <f t="shared" si="297"/>
        <v>0</v>
      </c>
      <c r="G807" s="20">
        <f t="shared" si="297"/>
        <v>0</v>
      </c>
    </row>
    <row r="808" spans="1:7" s="161" customFormat="1" ht="13.9" hidden="1" customHeight="1" x14ac:dyDescent="0.25">
      <c r="A808" s="158">
        <v>421</v>
      </c>
      <c r="B808" s="290" t="s">
        <v>392</v>
      </c>
      <c r="C808" s="1">
        <v>0</v>
      </c>
      <c r="D808" s="1">
        <v>0</v>
      </c>
      <c r="E808" s="1">
        <v>100000</v>
      </c>
      <c r="F808" s="1">
        <v>0</v>
      </c>
      <c r="G808" s="1">
        <v>0</v>
      </c>
    </row>
    <row r="809" spans="1:7" s="161" customFormat="1" ht="13.9" customHeight="1" x14ac:dyDescent="0.25">
      <c r="A809" s="158"/>
      <c r="B809" s="287"/>
      <c r="C809" s="188"/>
      <c r="D809" s="188"/>
      <c r="E809" s="250"/>
      <c r="F809" s="188"/>
      <c r="G809" s="1"/>
    </row>
    <row r="810" spans="1:7" s="347" customFormat="1" ht="13.9" customHeight="1" x14ac:dyDescent="0.25">
      <c r="A810" s="85"/>
      <c r="B810" s="350" t="s">
        <v>562</v>
      </c>
      <c r="C810" s="346">
        <f>C811</f>
        <v>0</v>
      </c>
      <c r="D810" s="346">
        <f>D811</f>
        <v>0</v>
      </c>
      <c r="E810" s="351">
        <f>E811</f>
        <v>80000</v>
      </c>
      <c r="F810" s="346">
        <f t="shared" ref="F810:G810" si="298">F811</f>
        <v>0</v>
      </c>
      <c r="G810" s="92">
        <f t="shared" si="298"/>
        <v>0</v>
      </c>
    </row>
    <row r="811" spans="1:7" s="161" customFormat="1" ht="13.9" hidden="1" customHeight="1" x14ac:dyDescent="0.25">
      <c r="A811" s="18"/>
      <c r="B811" s="19" t="s">
        <v>151</v>
      </c>
      <c r="C811" s="54">
        <f>C812+C816</f>
        <v>0</v>
      </c>
      <c r="D811" s="54">
        <f>D812+D816</f>
        <v>0</v>
      </c>
      <c r="E811" s="249">
        <f t="shared" ref="E811:G811" si="299">E812+E816</f>
        <v>80000</v>
      </c>
      <c r="F811" s="54">
        <f t="shared" si="299"/>
        <v>0</v>
      </c>
      <c r="G811" s="20">
        <f t="shared" si="299"/>
        <v>0</v>
      </c>
    </row>
    <row r="812" spans="1:7" s="161" customFormat="1" ht="13.9" customHeight="1" x14ac:dyDescent="0.25">
      <c r="A812" s="18"/>
      <c r="B812" s="19" t="s">
        <v>52</v>
      </c>
      <c r="C812" s="54">
        <f t="shared" ref="C812:G814" si="300">C813</f>
        <v>0</v>
      </c>
      <c r="D812" s="54">
        <f t="shared" si="300"/>
        <v>0</v>
      </c>
      <c r="E812" s="249">
        <f t="shared" si="300"/>
        <v>56000</v>
      </c>
      <c r="F812" s="54">
        <f t="shared" si="300"/>
        <v>0</v>
      </c>
      <c r="G812" s="20">
        <f t="shared" si="300"/>
        <v>0</v>
      </c>
    </row>
    <row r="813" spans="1:7" s="161" customFormat="1" ht="13.9" customHeight="1" x14ac:dyDescent="0.25">
      <c r="A813" s="18">
        <v>4</v>
      </c>
      <c r="B813" s="19" t="s">
        <v>3</v>
      </c>
      <c r="C813" s="54">
        <f t="shared" si="300"/>
        <v>0</v>
      </c>
      <c r="D813" s="54">
        <f t="shared" si="300"/>
        <v>0</v>
      </c>
      <c r="E813" s="249">
        <f t="shared" si="300"/>
        <v>56000</v>
      </c>
      <c r="F813" s="54">
        <f t="shared" si="300"/>
        <v>0</v>
      </c>
      <c r="G813" s="20">
        <f t="shared" si="300"/>
        <v>0</v>
      </c>
    </row>
    <row r="814" spans="1:7" s="161" customFormat="1" ht="13.9" customHeight="1" x14ac:dyDescent="0.25">
      <c r="A814" s="18">
        <v>42</v>
      </c>
      <c r="B814" s="19" t="s">
        <v>37</v>
      </c>
      <c r="C814" s="54">
        <f t="shared" si="300"/>
        <v>0</v>
      </c>
      <c r="D814" s="54">
        <f t="shared" si="300"/>
        <v>0</v>
      </c>
      <c r="E814" s="249">
        <f t="shared" si="300"/>
        <v>56000</v>
      </c>
      <c r="F814" s="54">
        <f t="shared" si="300"/>
        <v>0</v>
      </c>
      <c r="G814" s="20">
        <f t="shared" si="300"/>
        <v>0</v>
      </c>
    </row>
    <row r="815" spans="1:7" s="161" customFormat="1" ht="13.9" hidden="1" customHeight="1" x14ac:dyDescent="0.25">
      <c r="A815" s="158">
        <v>421</v>
      </c>
      <c r="B815" s="349" t="s">
        <v>238</v>
      </c>
      <c r="C815" s="194">
        <v>0</v>
      </c>
      <c r="D815" s="194">
        <v>0</v>
      </c>
      <c r="E815" s="250">
        <v>56000</v>
      </c>
      <c r="F815" s="194">
        <v>0</v>
      </c>
      <c r="G815" s="163">
        <v>0</v>
      </c>
    </row>
    <row r="816" spans="1:7" s="161" customFormat="1" ht="13.9" customHeight="1" x14ac:dyDescent="0.25">
      <c r="A816" s="18"/>
      <c r="B816" s="76" t="s">
        <v>51</v>
      </c>
      <c r="C816" s="54">
        <f t="shared" ref="C816:G817" si="301">C817</f>
        <v>0</v>
      </c>
      <c r="D816" s="54">
        <f t="shared" si="301"/>
        <v>0</v>
      </c>
      <c r="E816" s="249">
        <f t="shared" si="301"/>
        <v>24000</v>
      </c>
      <c r="F816" s="54">
        <f t="shared" si="301"/>
        <v>0</v>
      </c>
      <c r="G816" s="20">
        <f t="shared" si="301"/>
        <v>0</v>
      </c>
    </row>
    <row r="817" spans="1:7" s="161" customFormat="1" ht="13.9" customHeight="1" x14ac:dyDescent="0.25">
      <c r="A817" s="18">
        <v>4</v>
      </c>
      <c r="B817" s="19" t="s">
        <v>3</v>
      </c>
      <c r="C817" s="54">
        <f t="shared" si="301"/>
        <v>0</v>
      </c>
      <c r="D817" s="54">
        <f t="shared" si="301"/>
        <v>0</v>
      </c>
      <c r="E817" s="249">
        <f t="shared" si="301"/>
        <v>24000</v>
      </c>
      <c r="F817" s="54">
        <f t="shared" si="301"/>
        <v>0</v>
      </c>
      <c r="G817" s="20">
        <f t="shared" si="301"/>
        <v>0</v>
      </c>
    </row>
    <row r="818" spans="1:7" s="161" customFormat="1" ht="13.9" customHeight="1" x14ac:dyDescent="0.25">
      <c r="A818" s="18">
        <v>42</v>
      </c>
      <c r="B818" s="19" t="s">
        <v>37</v>
      </c>
      <c r="C818" s="54">
        <f>C819</f>
        <v>0</v>
      </c>
      <c r="D818" s="54">
        <f>D819</f>
        <v>0</v>
      </c>
      <c r="E818" s="249">
        <f>E819</f>
        <v>24000</v>
      </c>
      <c r="F818" s="54">
        <f>F819</f>
        <v>0</v>
      </c>
      <c r="G818" s="20">
        <f>G819</f>
        <v>0</v>
      </c>
    </row>
    <row r="819" spans="1:7" s="161" customFormat="1" ht="13.9" hidden="1" customHeight="1" x14ac:dyDescent="0.25">
      <c r="A819" s="158">
        <v>421</v>
      </c>
      <c r="B819" s="287" t="s">
        <v>387</v>
      </c>
      <c r="C819" s="188">
        <v>0</v>
      </c>
      <c r="D819" s="188">
        <v>0</v>
      </c>
      <c r="E819" s="250">
        <v>24000</v>
      </c>
      <c r="F819" s="188">
        <v>0</v>
      </c>
      <c r="G819" s="188">
        <v>0</v>
      </c>
    </row>
    <row r="820" spans="1:7" s="161" customFormat="1" ht="13.9" customHeight="1" x14ac:dyDescent="0.25">
      <c r="A820" s="158"/>
      <c r="B820" s="287"/>
      <c r="C820" s="188"/>
      <c r="D820" s="188"/>
      <c r="E820" s="250"/>
      <c r="F820" s="188"/>
      <c r="G820" s="1"/>
    </row>
    <row r="821" spans="1:7" s="97" customFormat="1" x14ac:dyDescent="0.25">
      <c r="A821" s="94"/>
      <c r="B821" s="95" t="s">
        <v>166</v>
      </c>
      <c r="C821" s="96">
        <f>C822+C832+C842+C850+C859+C872+C879+C887+C895+C908</f>
        <v>97115.739999999991</v>
      </c>
      <c r="D821" s="96">
        <f>D822+D832+D842+D850+D859+D872+D879+D887+D895+D908</f>
        <v>149843.1</v>
      </c>
      <c r="E821" s="96">
        <f>E822+E832+E842+E850+E859+E872+E879+E887+E895+E908</f>
        <v>104000</v>
      </c>
      <c r="F821" s="96">
        <f t="shared" ref="F821:G821" si="302">F822+F832+F842+F850+F859+F872+F879+F887+F895+F908</f>
        <v>104000</v>
      </c>
      <c r="G821" s="96">
        <f t="shared" si="302"/>
        <v>104000</v>
      </c>
    </row>
    <row r="822" spans="1:7" s="97" customFormat="1" x14ac:dyDescent="0.25">
      <c r="A822" s="94"/>
      <c r="B822" s="98" t="s">
        <v>469</v>
      </c>
      <c r="C822" s="96">
        <f t="shared" ref="C822:G824" si="303">C823</f>
        <v>14433.42</v>
      </c>
      <c r="D822" s="96">
        <f t="shared" si="303"/>
        <v>13272.28</v>
      </c>
      <c r="E822" s="220">
        <f t="shared" si="303"/>
        <v>14000</v>
      </c>
      <c r="F822" s="220">
        <f t="shared" si="303"/>
        <v>14000</v>
      </c>
      <c r="G822" s="220">
        <f t="shared" si="303"/>
        <v>14000</v>
      </c>
    </row>
    <row r="823" spans="1:7" s="3" customFormat="1" hidden="1" x14ac:dyDescent="0.25">
      <c r="A823" s="18"/>
      <c r="B823" s="19" t="s">
        <v>148</v>
      </c>
      <c r="C823" s="20">
        <f t="shared" si="303"/>
        <v>14433.42</v>
      </c>
      <c r="D823" s="20">
        <f t="shared" si="303"/>
        <v>13272.28</v>
      </c>
      <c r="E823" s="22">
        <f t="shared" si="303"/>
        <v>14000</v>
      </c>
      <c r="F823" s="22">
        <f t="shared" si="303"/>
        <v>14000</v>
      </c>
      <c r="G823" s="22">
        <f t="shared" si="303"/>
        <v>14000</v>
      </c>
    </row>
    <row r="824" spans="1:7" s="31" customFormat="1" x14ac:dyDescent="0.25">
      <c r="A824" s="24"/>
      <c r="B824" s="25" t="s">
        <v>53</v>
      </c>
      <c r="C824" s="22">
        <f t="shared" si="303"/>
        <v>14433.42</v>
      </c>
      <c r="D824" s="22">
        <f t="shared" si="303"/>
        <v>13272.28</v>
      </c>
      <c r="E824" s="22">
        <f t="shared" si="303"/>
        <v>14000</v>
      </c>
      <c r="F824" s="22">
        <f t="shared" si="303"/>
        <v>14000</v>
      </c>
      <c r="G824" s="22">
        <f t="shared" si="303"/>
        <v>14000</v>
      </c>
    </row>
    <row r="825" spans="1:7" s="31" customFormat="1" x14ac:dyDescent="0.25">
      <c r="A825" s="24">
        <v>3</v>
      </c>
      <c r="B825" s="25" t="s">
        <v>2</v>
      </c>
      <c r="C825" s="22">
        <f t="shared" ref="C825:D825" si="304">C827+C829</f>
        <v>14433.42</v>
      </c>
      <c r="D825" s="22">
        <f t="shared" si="304"/>
        <v>13272.28</v>
      </c>
      <c r="E825" s="22">
        <f t="shared" ref="E825" si="305">E827+E829</f>
        <v>14000</v>
      </c>
      <c r="F825" s="22">
        <f t="shared" ref="F825:G825" si="306">F827+F829</f>
        <v>14000</v>
      </c>
      <c r="G825" s="22">
        <f t="shared" si="306"/>
        <v>14000</v>
      </c>
    </row>
    <row r="826" spans="1:7" s="31" customFormat="1" x14ac:dyDescent="0.25">
      <c r="A826" s="24">
        <v>32</v>
      </c>
      <c r="B826" s="25" t="s">
        <v>22</v>
      </c>
      <c r="C826" s="22">
        <f>C827+C829</f>
        <v>14433.42</v>
      </c>
      <c r="D826" s="22">
        <f>D827+D829</f>
        <v>13272.28</v>
      </c>
      <c r="E826" s="22">
        <f>E827+E829</f>
        <v>14000</v>
      </c>
      <c r="F826" s="22">
        <f t="shared" ref="F826:G826" si="307">F827+F829</f>
        <v>14000</v>
      </c>
      <c r="G826" s="22">
        <f t="shared" si="307"/>
        <v>14000</v>
      </c>
    </row>
    <row r="827" spans="1:7" hidden="1" x14ac:dyDescent="0.25">
      <c r="A827" s="175">
        <v>322</v>
      </c>
      <c r="B827" s="176" t="s">
        <v>24</v>
      </c>
      <c r="C827" s="1">
        <v>10439.39</v>
      </c>
      <c r="D827" s="1">
        <f>D828</f>
        <v>9290.6</v>
      </c>
      <c r="E827" s="1">
        <f>E828</f>
        <v>10000</v>
      </c>
      <c r="F827" s="1">
        <f t="shared" ref="F827:G827" si="308">F828</f>
        <v>10000</v>
      </c>
      <c r="G827" s="1">
        <f t="shared" si="308"/>
        <v>10000</v>
      </c>
    </row>
    <row r="828" spans="1:7" hidden="1" x14ac:dyDescent="0.25">
      <c r="A828" s="175">
        <v>322311</v>
      </c>
      <c r="B828" s="176" t="s">
        <v>126</v>
      </c>
      <c r="C828" s="1">
        <v>9290.6</v>
      </c>
      <c r="D828" s="1">
        <v>9290.6</v>
      </c>
      <c r="E828" s="1">
        <v>10000</v>
      </c>
      <c r="F828" s="1">
        <v>10000</v>
      </c>
      <c r="G828" s="1">
        <v>10000</v>
      </c>
    </row>
    <row r="829" spans="1:7" hidden="1" x14ac:dyDescent="0.25">
      <c r="A829" s="175">
        <v>323</v>
      </c>
      <c r="B829" s="176" t="s">
        <v>25</v>
      </c>
      <c r="C829" s="1">
        <f>C830</f>
        <v>3994.03</v>
      </c>
      <c r="D829" s="1">
        <f>D830</f>
        <v>3981.68</v>
      </c>
      <c r="E829" s="1">
        <f>E830</f>
        <v>4000</v>
      </c>
      <c r="F829" s="1">
        <f t="shared" ref="F829:G829" si="309">F830</f>
        <v>4000</v>
      </c>
      <c r="G829" s="1">
        <f t="shared" si="309"/>
        <v>4000</v>
      </c>
    </row>
    <row r="830" spans="1:7" hidden="1" x14ac:dyDescent="0.25">
      <c r="A830" s="175">
        <v>323294</v>
      </c>
      <c r="B830" s="176" t="s">
        <v>91</v>
      </c>
      <c r="C830" s="1">
        <v>3994.03</v>
      </c>
      <c r="D830" s="1">
        <v>3981.68</v>
      </c>
      <c r="E830" s="1">
        <v>4000</v>
      </c>
      <c r="F830" s="1">
        <v>4000</v>
      </c>
      <c r="G830" s="1">
        <v>4000</v>
      </c>
    </row>
    <row r="831" spans="1:7" x14ac:dyDescent="0.25">
      <c r="A831" s="158"/>
      <c r="B831" s="16"/>
      <c r="C831" s="16"/>
      <c r="D831" s="194"/>
      <c r="E831" s="188"/>
      <c r="F831" s="194"/>
      <c r="G831" s="163"/>
    </row>
    <row r="832" spans="1:7" s="97" customFormat="1" x14ac:dyDescent="0.25">
      <c r="A832" s="94"/>
      <c r="B832" s="98" t="s">
        <v>470</v>
      </c>
      <c r="C832" s="96">
        <f t="shared" ref="C832:G835" si="310">C833</f>
        <v>25048.870000000003</v>
      </c>
      <c r="D832" s="96">
        <f t="shared" si="310"/>
        <v>45000</v>
      </c>
      <c r="E832" s="220">
        <f t="shared" si="310"/>
        <v>25000</v>
      </c>
      <c r="F832" s="220">
        <f t="shared" si="310"/>
        <v>25000</v>
      </c>
      <c r="G832" s="220">
        <f t="shared" si="310"/>
        <v>25000</v>
      </c>
    </row>
    <row r="833" spans="1:7" s="3" customFormat="1" hidden="1" x14ac:dyDescent="0.25">
      <c r="A833" s="18"/>
      <c r="B833" s="19" t="s">
        <v>149</v>
      </c>
      <c r="C833" s="20">
        <f t="shared" si="310"/>
        <v>25048.870000000003</v>
      </c>
      <c r="D833" s="20">
        <f t="shared" si="310"/>
        <v>45000</v>
      </c>
      <c r="E833" s="22">
        <f t="shared" si="310"/>
        <v>25000</v>
      </c>
      <c r="F833" s="22">
        <f t="shared" si="310"/>
        <v>25000</v>
      </c>
      <c r="G833" s="22">
        <f t="shared" si="310"/>
        <v>25000</v>
      </c>
    </row>
    <row r="834" spans="1:7" s="31" customFormat="1" x14ac:dyDescent="0.25">
      <c r="A834" s="24"/>
      <c r="B834" s="25" t="s">
        <v>53</v>
      </c>
      <c r="C834" s="22">
        <f t="shared" si="310"/>
        <v>25048.870000000003</v>
      </c>
      <c r="D834" s="22">
        <f t="shared" si="310"/>
        <v>45000</v>
      </c>
      <c r="E834" s="22">
        <f t="shared" si="310"/>
        <v>25000</v>
      </c>
      <c r="F834" s="22">
        <f t="shared" si="310"/>
        <v>25000</v>
      </c>
      <c r="G834" s="22">
        <f t="shared" si="310"/>
        <v>25000</v>
      </c>
    </row>
    <row r="835" spans="1:7" s="31" customFormat="1" x14ac:dyDescent="0.25">
      <c r="A835" s="24">
        <v>3</v>
      </c>
      <c r="B835" s="25" t="s">
        <v>2</v>
      </c>
      <c r="C835" s="22">
        <f t="shared" si="310"/>
        <v>25048.870000000003</v>
      </c>
      <c r="D835" s="22">
        <f t="shared" si="310"/>
        <v>45000</v>
      </c>
      <c r="E835" s="22">
        <f t="shared" si="310"/>
        <v>25000</v>
      </c>
      <c r="F835" s="22">
        <f t="shared" si="310"/>
        <v>25000</v>
      </c>
      <c r="G835" s="22">
        <f t="shared" si="310"/>
        <v>25000</v>
      </c>
    </row>
    <row r="836" spans="1:7" s="31" customFormat="1" x14ac:dyDescent="0.25">
      <c r="A836" s="24">
        <v>32</v>
      </c>
      <c r="B836" s="25" t="s">
        <v>22</v>
      </c>
      <c r="C836" s="22">
        <f t="shared" ref="C836:D836" si="311">C837+C839</f>
        <v>25048.870000000003</v>
      </c>
      <c r="D836" s="22">
        <f t="shared" si="311"/>
        <v>45000</v>
      </c>
      <c r="E836" s="22">
        <f t="shared" ref="E836" si="312">E837+E839</f>
        <v>25000</v>
      </c>
      <c r="F836" s="22">
        <f t="shared" ref="F836:G836" si="313">F837+F839</f>
        <v>25000</v>
      </c>
      <c r="G836" s="22">
        <f t="shared" si="313"/>
        <v>25000</v>
      </c>
    </row>
    <row r="837" spans="1:7" hidden="1" x14ac:dyDescent="0.25">
      <c r="A837" s="175">
        <v>322</v>
      </c>
      <c r="B837" s="176" t="s">
        <v>24</v>
      </c>
      <c r="C837" s="1">
        <f t="shared" ref="C837:G837" si="314">C838</f>
        <v>10834.26</v>
      </c>
      <c r="D837" s="1">
        <f t="shared" si="314"/>
        <v>26400.49</v>
      </c>
      <c r="E837" s="1">
        <f t="shared" si="314"/>
        <v>15000</v>
      </c>
      <c r="F837" s="1">
        <f t="shared" si="314"/>
        <v>15000</v>
      </c>
      <c r="G837" s="1">
        <f t="shared" si="314"/>
        <v>15000</v>
      </c>
    </row>
    <row r="838" spans="1:7" hidden="1" x14ac:dyDescent="0.25">
      <c r="A838" s="175">
        <v>32244</v>
      </c>
      <c r="B838" s="176" t="s">
        <v>202</v>
      </c>
      <c r="C838" s="1">
        <v>10834.26</v>
      </c>
      <c r="D838" s="1">
        <v>26400.49</v>
      </c>
      <c r="E838" s="1">
        <v>15000</v>
      </c>
      <c r="F838" s="1">
        <v>15000</v>
      </c>
      <c r="G838" s="1">
        <v>15000</v>
      </c>
    </row>
    <row r="839" spans="1:7" hidden="1" x14ac:dyDescent="0.25">
      <c r="A839" s="175">
        <v>323</v>
      </c>
      <c r="B839" s="176" t="s">
        <v>25</v>
      </c>
      <c r="C839" s="1">
        <f t="shared" ref="C839:G839" si="315">C840</f>
        <v>14214.61</v>
      </c>
      <c r="D839" s="1">
        <f t="shared" si="315"/>
        <v>18599.509999999998</v>
      </c>
      <c r="E839" s="1">
        <f t="shared" si="315"/>
        <v>10000</v>
      </c>
      <c r="F839" s="1">
        <f t="shared" si="315"/>
        <v>10000</v>
      </c>
      <c r="G839" s="1">
        <f t="shared" si="315"/>
        <v>10000</v>
      </c>
    </row>
    <row r="840" spans="1:7" hidden="1" x14ac:dyDescent="0.25">
      <c r="A840" s="175">
        <v>323291</v>
      </c>
      <c r="B840" s="176" t="s">
        <v>90</v>
      </c>
      <c r="C840" s="1">
        <v>14214.61</v>
      </c>
      <c r="D840" s="1">
        <v>18599.509999999998</v>
      </c>
      <c r="E840" s="1">
        <v>10000</v>
      </c>
      <c r="F840" s="1">
        <v>10000</v>
      </c>
      <c r="G840" s="1">
        <v>10000</v>
      </c>
    </row>
    <row r="841" spans="1:7" x14ac:dyDescent="0.25">
      <c r="A841" s="158"/>
      <c r="B841" s="170"/>
      <c r="C841" s="170"/>
      <c r="D841" s="194"/>
      <c r="E841" s="188"/>
      <c r="F841" s="194"/>
      <c r="G841" s="163"/>
    </row>
    <row r="842" spans="1:7" s="97" customFormat="1" x14ac:dyDescent="0.25">
      <c r="A842" s="94"/>
      <c r="B842" s="98" t="s">
        <v>471</v>
      </c>
      <c r="C842" s="96">
        <f>C843</f>
        <v>2654.46</v>
      </c>
      <c r="D842" s="96">
        <f>D843</f>
        <v>11945.05</v>
      </c>
      <c r="E842" s="220">
        <f>E843</f>
        <v>12000</v>
      </c>
      <c r="F842" s="96">
        <f>F843</f>
        <v>12000</v>
      </c>
      <c r="G842" s="96">
        <f>G843</f>
        <v>12000</v>
      </c>
    </row>
    <row r="843" spans="1:7" s="3" customFormat="1" hidden="1" x14ac:dyDescent="0.25">
      <c r="A843" s="18"/>
      <c r="B843" s="19" t="s">
        <v>149</v>
      </c>
      <c r="C843" s="20">
        <f t="shared" ref="C843:G847" si="316">C844</f>
        <v>2654.46</v>
      </c>
      <c r="D843" s="20">
        <f t="shared" si="316"/>
        <v>11945.05</v>
      </c>
      <c r="E843" s="22">
        <f t="shared" si="316"/>
        <v>12000</v>
      </c>
      <c r="F843" s="20">
        <f t="shared" si="316"/>
        <v>12000</v>
      </c>
      <c r="G843" s="20">
        <f t="shared" si="316"/>
        <v>12000</v>
      </c>
    </row>
    <row r="844" spans="1:7" s="31" customFormat="1" x14ac:dyDescent="0.25">
      <c r="A844" s="24"/>
      <c r="B844" s="25" t="s">
        <v>53</v>
      </c>
      <c r="C844" s="22">
        <f t="shared" si="316"/>
        <v>2654.46</v>
      </c>
      <c r="D844" s="22">
        <f t="shared" si="316"/>
        <v>11945.05</v>
      </c>
      <c r="E844" s="22">
        <f t="shared" si="316"/>
        <v>12000</v>
      </c>
      <c r="F844" s="22">
        <f t="shared" si="316"/>
        <v>12000</v>
      </c>
      <c r="G844" s="22">
        <f t="shared" si="316"/>
        <v>12000</v>
      </c>
    </row>
    <row r="845" spans="1:7" s="31" customFormat="1" x14ac:dyDescent="0.25">
      <c r="A845" s="24">
        <v>3</v>
      </c>
      <c r="B845" s="25" t="s">
        <v>2</v>
      </c>
      <c r="C845" s="22">
        <f t="shared" si="316"/>
        <v>2654.46</v>
      </c>
      <c r="D845" s="22">
        <f t="shared" si="316"/>
        <v>11945.05</v>
      </c>
      <c r="E845" s="22">
        <f t="shared" si="316"/>
        <v>12000</v>
      </c>
      <c r="F845" s="22">
        <f t="shared" si="316"/>
        <v>12000</v>
      </c>
      <c r="G845" s="22">
        <f t="shared" si="316"/>
        <v>12000</v>
      </c>
    </row>
    <row r="846" spans="1:7" s="31" customFormat="1" ht="12.6" customHeight="1" x14ac:dyDescent="0.25">
      <c r="A846" s="24">
        <v>32</v>
      </c>
      <c r="B846" s="25" t="s">
        <v>22</v>
      </c>
      <c r="C846" s="22">
        <f t="shared" si="316"/>
        <v>2654.46</v>
      </c>
      <c r="D846" s="22">
        <f t="shared" si="316"/>
        <v>11945.05</v>
      </c>
      <c r="E846" s="22">
        <f t="shared" si="316"/>
        <v>12000</v>
      </c>
      <c r="F846" s="22">
        <f t="shared" si="316"/>
        <v>12000</v>
      </c>
      <c r="G846" s="22">
        <f t="shared" si="316"/>
        <v>12000</v>
      </c>
    </row>
    <row r="847" spans="1:7" hidden="1" x14ac:dyDescent="0.25">
      <c r="A847" s="175">
        <v>323</v>
      </c>
      <c r="B847" s="176" t="s">
        <v>25</v>
      </c>
      <c r="C847" s="1">
        <f t="shared" si="316"/>
        <v>2654.46</v>
      </c>
      <c r="D847" s="1">
        <f t="shared" si="316"/>
        <v>11945.05</v>
      </c>
      <c r="E847" s="1">
        <f t="shared" si="316"/>
        <v>12000</v>
      </c>
      <c r="F847" s="1">
        <f t="shared" si="316"/>
        <v>12000</v>
      </c>
      <c r="G847" s="1">
        <f t="shared" si="316"/>
        <v>12000</v>
      </c>
    </row>
    <row r="848" spans="1:7" hidden="1" x14ac:dyDescent="0.25">
      <c r="A848" s="175">
        <v>323292</v>
      </c>
      <c r="B848" s="176" t="s">
        <v>111</v>
      </c>
      <c r="C848" s="1">
        <v>2654.46</v>
      </c>
      <c r="D848" s="1">
        <v>11945.05</v>
      </c>
      <c r="E848" s="1">
        <v>12000</v>
      </c>
      <c r="F848" s="1">
        <v>12000</v>
      </c>
      <c r="G848" s="1">
        <v>12000</v>
      </c>
    </row>
    <row r="849" spans="1:7" x14ac:dyDescent="0.25">
      <c r="A849" s="158"/>
      <c r="B849" s="170"/>
      <c r="C849" s="170"/>
      <c r="D849" s="194"/>
      <c r="E849" s="188"/>
      <c r="F849" s="194"/>
      <c r="G849" s="163"/>
    </row>
    <row r="850" spans="1:7" s="97" customFormat="1" x14ac:dyDescent="0.25">
      <c r="A850" s="94"/>
      <c r="B850" s="98" t="s">
        <v>472</v>
      </c>
      <c r="C850" s="96">
        <f t="shared" ref="C850:G854" si="317">C851</f>
        <v>7638.2</v>
      </c>
      <c r="D850" s="96">
        <f t="shared" si="317"/>
        <v>9290.6</v>
      </c>
      <c r="E850" s="220">
        <f t="shared" si="317"/>
        <v>10000</v>
      </c>
      <c r="F850" s="220">
        <f t="shared" si="317"/>
        <v>10000</v>
      </c>
      <c r="G850" s="220">
        <f t="shared" si="317"/>
        <v>10000</v>
      </c>
    </row>
    <row r="851" spans="1:7" s="3" customFormat="1" hidden="1" x14ac:dyDescent="0.25">
      <c r="A851" s="18"/>
      <c r="B851" s="19" t="s">
        <v>149</v>
      </c>
      <c r="C851" s="20">
        <f t="shared" si="317"/>
        <v>7638.2</v>
      </c>
      <c r="D851" s="20">
        <f t="shared" si="317"/>
        <v>9290.6</v>
      </c>
      <c r="E851" s="22">
        <f t="shared" si="317"/>
        <v>10000</v>
      </c>
      <c r="F851" s="22">
        <f t="shared" si="317"/>
        <v>10000</v>
      </c>
      <c r="G851" s="22">
        <f t="shared" si="317"/>
        <v>10000</v>
      </c>
    </row>
    <row r="852" spans="1:7" s="31" customFormat="1" x14ac:dyDescent="0.25">
      <c r="A852" s="24"/>
      <c r="B852" s="25" t="s">
        <v>53</v>
      </c>
      <c r="C852" s="22">
        <f t="shared" si="317"/>
        <v>7638.2</v>
      </c>
      <c r="D852" s="22">
        <f t="shared" si="317"/>
        <v>9290.6</v>
      </c>
      <c r="E852" s="22">
        <f t="shared" si="317"/>
        <v>10000</v>
      </c>
      <c r="F852" s="22">
        <f t="shared" si="317"/>
        <v>10000</v>
      </c>
      <c r="G852" s="22">
        <f t="shared" si="317"/>
        <v>10000</v>
      </c>
    </row>
    <row r="853" spans="1:7" s="31" customFormat="1" x14ac:dyDescent="0.25">
      <c r="A853" s="24">
        <v>3</v>
      </c>
      <c r="B853" s="25" t="s">
        <v>2</v>
      </c>
      <c r="C853" s="22">
        <f t="shared" si="317"/>
        <v>7638.2</v>
      </c>
      <c r="D853" s="22">
        <f t="shared" si="317"/>
        <v>9290.6</v>
      </c>
      <c r="E853" s="22">
        <f t="shared" si="317"/>
        <v>10000</v>
      </c>
      <c r="F853" s="22">
        <f t="shared" si="317"/>
        <v>10000</v>
      </c>
      <c r="G853" s="22">
        <f t="shared" si="317"/>
        <v>10000</v>
      </c>
    </row>
    <row r="854" spans="1:7" s="31" customFormat="1" x14ac:dyDescent="0.25">
      <c r="A854" s="24">
        <v>32</v>
      </c>
      <c r="B854" s="25" t="s">
        <v>22</v>
      </c>
      <c r="C854" s="22">
        <f t="shared" si="317"/>
        <v>7638.2</v>
      </c>
      <c r="D854" s="22">
        <f t="shared" si="317"/>
        <v>9290.6</v>
      </c>
      <c r="E854" s="22">
        <f t="shared" si="317"/>
        <v>10000</v>
      </c>
      <c r="F854" s="22">
        <f t="shared" si="317"/>
        <v>10000</v>
      </c>
      <c r="G854" s="22">
        <f t="shared" si="317"/>
        <v>10000</v>
      </c>
    </row>
    <row r="855" spans="1:7" ht="13.15" hidden="1" customHeight="1" x14ac:dyDescent="0.25">
      <c r="A855" s="175">
        <v>323</v>
      </c>
      <c r="B855" s="176" t="s">
        <v>25</v>
      </c>
      <c r="C855" s="1">
        <v>7638.2</v>
      </c>
      <c r="D855" s="1">
        <f t="shared" ref="D855" si="318">D856+D857</f>
        <v>9290.6</v>
      </c>
      <c r="E855" s="1">
        <f t="shared" ref="E855" si="319">E856+E857</f>
        <v>10000</v>
      </c>
      <c r="F855" s="1">
        <f t="shared" ref="F855:G855" si="320">F856+F857</f>
        <v>10000</v>
      </c>
      <c r="G855" s="1">
        <f t="shared" si="320"/>
        <v>10000</v>
      </c>
    </row>
    <row r="856" spans="1:7" hidden="1" x14ac:dyDescent="0.25">
      <c r="A856" s="175">
        <v>323293</v>
      </c>
      <c r="B856" s="176" t="s">
        <v>163</v>
      </c>
      <c r="C856" s="1">
        <v>0</v>
      </c>
      <c r="D856" s="1">
        <v>2654.46</v>
      </c>
      <c r="E856" s="1">
        <v>3000</v>
      </c>
      <c r="F856" s="1">
        <v>3000</v>
      </c>
      <c r="G856" s="1">
        <v>3000</v>
      </c>
    </row>
    <row r="857" spans="1:7" hidden="1" x14ac:dyDescent="0.25">
      <c r="A857" s="175">
        <v>323297</v>
      </c>
      <c r="B857" s="176" t="s">
        <v>210</v>
      </c>
      <c r="C857" s="1">
        <v>0</v>
      </c>
      <c r="D857" s="1">
        <v>6636.14</v>
      </c>
      <c r="E857" s="1">
        <v>7000</v>
      </c>
      <c r="F857" s="1">
        <v>7000</v>
      </c>
      <c r="G857" s="1">
        <v>7000</v>
      </c>
    </row>
    <row r="858" spans="1:7" x14ac:dyDescent="0.25">
      <c r="A858" s="158"/>
      <c r="B858" s="170"/>
      <c r="C858" s="170"/>
      <c r="D858" s="194"/>
      <c r="E858" s="188"/>
      <c r="F858" s="194"/>
      <c r="G858" s="163"/>
    </row>
    <row r="859" spans="1:7" s="97" customFormat="1" x14ac:dyDescent="0.25">
      <c r="A859" s="94"/>
      <c r="B859" s="98" t="s">
        <v>473</v>
      </c>
      <c r="C859" s="96">
        <f t="shared" ref="C859:G862" si="321">C860</f>
        <v>13488.18</v>
      </c>
      <c r="D859" s="96">
        <f t="shared" si="321"/>
        <v>24608.67</v>
      </c>
      <c r="E859" s="220">
        <f t="shared" si="321"/>
        <v>25000</v>
      </c>
      <c r="F859" s="220">
        <f t="shared" si="321"/>
        <v>25000</v>
      </c>
      <c r="G859" s="220">
        <f t="shared" si="321"/>
        <v>25000</v>
      </c>
    </row>
    <row r="860" spans="1:7" s="3" customFormat="1" hidden="1" x14ac:dyDescent="0.25">
      <c r="A860" s="18"/>
      <c r="B860" s="19" t="s">
        <v>149</v>
      </c>
      <c r="C860" s="20">
        <f t="shared" si="321"/>
        <v>13488.18</v>
      </c>
      <c r="D860" s="20">
        <f t="shared" si="321"/>
        <v>24608.67</v>
      </c>
      <c r="E860" s="22">
        <f t="shared" si="321"/>
        <v>25000</v>
      </c>
      <c r="F860" s="22">
        <f t="shared" si="321"/>
        <v>25000</v>
      </c>
      <c r="G860" s="22">
        <f t="shared" si="321"/>
        <v>25000</v>
      </c>
    </row>
    <row r="861" spans="1:7" s="31" customFormat="1" x14ac:dyDescent="0.25">
      <c r="A861" s="24"/>
      <c r="B861" s="25" t="s">
        <v>53</v>
      </c>
      <c r="C861" s="22">
        <f t="shared" si="321"/>
        <v>13488.18</v>
      </c>
      <c r="D861" s="22">
        <f t="shared" si="321"/>
        <v>24608.67</v>
      </c>
      <c r="E861" s="22">
        <f t="shared" si="321"/>
        <v>25000</v>
      </c>
      <c r="F861" s="22">
        <f t="shared" si="321"/>
        <v>25000</v>
      </c>
      <c r="G861" s="22">
        <f t="shared" si="321"/>
        <v>25000</v>
      </c>
    </row>
    <row r="862" spans="1:7" s="31" customFormat="1" x14ac:dyDescent="0.25">
      <c r="A862" s="24">
        <v>3</v>
      </c>
      <c r="B862" s="25" t="s">
        <v>2</v>
      </c>
      <c r="C862" s="22">
        <f t="shared" si="321"/>
        <v>13488.18</v>
      </c>
      <c r="D862" s="22">
        <f t="shared" si="321"/>
        <v>24608.67</v>
      </c>
      <c r="E862" s="22">
        <f t="shared" si="321"/>
        <v>25000</v>
      </c>
      <c r="F862" s="22">
        <f t="shared" si="321"/>
        <v>25000</v>
      </c>
      <c r="G862" s="22">
        <f t="shared" si="321"/>
        <v>25000</v>
      </c>
    </row>
    <row r="863" spans="1:7" s="31" customFormat="1" x14ac:dyDescent="0.25">
      <c r="A863" s="24">
        <v>32</v>
      </c>
      <c r="B863" s="25" t="s">
        <v>22</v>
      </c>
      <c r="C863" s="22">
        <f>C864+C868</f>
        <v>13488.18</v>
      </c>
      <c r="D863" s="22">
        <f>D864+D868</f>
        <v>24608.67</v>
      </c>
      <c r="E863" s="22">
        <f>E864+E868</f>
        <v>25000</v>
      </c>
      <c r="F863" s="22">
        <f t="shared" ref="F863:G863" si="322">F864+F868</f>
        <v>25000</v>
      </c>
      <c r="G863" s="22">
        <f t="shared" si="322"/>
        <v>25000</v>
      </c>
    </row>
    <row r="864" spans="1:7" hidden="1" x14ac:dyDescent="0.25">
      <c r="A864" s="175">
        <v>322</v>
      </c>
      <c r="B864" s="176" t="s">
        <v>24</v>
      </c>
      <c r="C864" s="1">
        <v>7967.74</v>
      </c>
      <c r="D864" s="1">
        <f>D866+D867+D865</f>
        <v>18636.14</v>
      </c>
      <c r="E864" s="1">
        <f>E866+E867+E865</f>
        <v>19000</v>
      </c>
      <c r="F864" s="1">
        <f t="shared" ref="F864:G864" si="323">F866+F867+F865</f>
        <v>19000</v>
      </c>
      <c r="G864" s="1">
        <f t="shared" si="323"/>
        <v>19000</v>
      </c>
    </row>
    <row r="865" spans="1:7" hidden="1" x14ac:dyDescent="0.25">
      <c r="A865" s="175">
        <v>32234</v>
      </c>
      <c r="B865" s="176" t="s">
        <v>123</v>
      </c>
      <c r="C865" s="1">
        <v>0</v>
      </c>
      <c r="D865" s="1">
        <v>2654.46</v>
      </c>
      <c r="E865" s="1">
        <v>2700</v>
      </c>
      <c r="F865" s="1">
        <v>2700</v>
      </c>
      <c r="G865" s="1">
        <v>2700</v>
      </c>
    </row>
    <row r="866" spans="1:7" hidden="1" x14ac:dyDescent="0.25">
      <c r="A866" s="175">
        <v>32242</v>
      </c>
      <c r="B866" s="176" t="s">
        <v>124</v>
      </c>
      <c r="C866" s="1">
        <v>0</v>
      </c>
      <c r="D866" s="1">
        <v>3981.68</v>
      </c>
      <c r="E866" s="1">
        <v>4000</v>
      </c>
      <c r="F866" s="1">
        <v>4000</v>
      </c>
      <c r="G866" s="1">
        <v>4000</v>
      </c>
    </row>
    <row r="867" spans="1:7" hidden="1" x14ac:dyDescent="0.25">
      <c r="A867" s="175">
        <v>32244</v>
      </c>
      <c r="B867" s="187" t="s">
        <v>307</v>
      </c>
      <c r="C867" s="1">
        <v>0</v>
      </c>
      <c r="D867" s="1">
        <v>12000</v>
      </c>
      <c r="E867" s="1">
        <v>12300</v>
      </c>
      <c r="F867" s="1">
        <v>12300</v>
      </c>
      <c r="G867" s="1">
        <v>12300</v>
      </c>
    </row>
    <row r="868" spans="1:7" hidden="1" x14ac:dyDescent="0.25">
      <c r="A868" s="175">
        <v>323</v>
      </c>
      <c r="B868" s="176" t="s">
        <v>25</v>
      </c>
      <c r="C868" s="1">
        <v>5520.44</v>
      </c>
      <c r="D868" s="1">
        <f>D869+D870</f>
        <v>5972.53</v>
      </c>
      <c r="E868" s="1">
        <f>E869+E870</f>
        <v>6000</v>
      </c>
      <c r="F868" s="1">
        <f t="shared" ref="F868:G868" si="324">F869+F870</f>
        <v>6000</v>
      </c>
      <c r="G868" s="1">
        <f t="shared" si="324"/>
        <v>6000</v>
      </c>
    </row>
    <row r="869" spans="1:7" hidden="1" x14ac:dyDescent="0.25">
      <c r="A869" s="175">
        <v>32322</v>
      </c>
      <c r="B869" s="176" t="s">
        <v>125</v>
      </c>
      <c r="C869" s="1">
        <v>0</v>
      </c>
      <c r="D869" s="1">
        <v>1990.84</v>
      </c>
      <c r="E869" s="1">
        <v>2000</v>
      </c>
      <c r="F869" s="1">
        <v>2000</v>
      </c>
      <c r="G869" s="1">
        <v>2000</v>
      </c>
    </row>
    <row r="870" spans="1:7" hidden="1" x14ac:dyDescent="0.25">
      <c r="A870" s="175">
        <v>32342</v>
      </c>
      <c r="B870" s="176" t="s">
        <v>127</v>
      </c>
      <c r="C870" s="1">
        <v>0</v>
      </c>
      <c r="D870" s="1">
        <v>3981.69</v>
      </c>
      <c r="E870" s="1">
        <v>4000</v>
      </c>
      <c r="F870" s="1">
        <v>4000</v>
      </c>
      <c r="G870" s="1">
        <v>4000</v>
      </c>
    </row>
    <row r="871" spans="1:7" x14ac:dyDescent="0.25">
      <c r="A871" s="158"/>
      <c r="B871" s="170"/>
      <c r="C871" s="170"/>
      <c r="D871" s="188"/>
      <c r="E871" s="188"/>
      <c r="F871" s="188"/>
      <c r="G871" s="1"/>
    </row>
    <row r="872" spans="1:7" s="97" customFormat="1" ht="13.9" customHeight="1" x14ac:dyDescent="0.25">
      <c r="A872" s="94"/>
      <c r="B872" s="98" t="s">
        <v>474</v>
      </c>
      <c r="C872" s="96">
        <f t="shared" ref="C872:G875" si="325">C873</f>
        <v>0</v>
      </c>
      <c r="D872" s="96">
        <f t="shared" si="325"/>
        <v>2654.46</v>
      </c>
      <c r="E872" s="220">
        <f t="shared" si="325"/>
        <v>0</v>
      </c>
      <c r="F872" s="96">
        <f t="shared" si="325"/>
        <v>0</v>
      </c>
      <c r="G872" s="96">
        <f t="shared" si="325"/>
        <v>0</v>
      </c>
    </row>
    <row r="873" spans="1:7" s="3" customFormat="1" ht="13.9" hidden="1" customHeight="1" x14ac:dyDescent="0.25">
      <c r="A873" s="18"/>
      <c r="B873" s="3" t="s">
        <v>288</v>
      </c>
      <c r="C873" s="20">
        <f t="shared" si="325"/>
        <v>0</v>
      </c>
      <c r="D873" s="20">
        <f t="shared" si="325"/>
        <v>2654.46</v>
      </c>
      <c r="E873" s="22">
        <f t="shared" si="325"/>
        <v>0</v>
      </c>
      <c r="F873" s="20">
        <f t="shared" si="325"/>
        <v>0</v>
      </c>
      <c r="G873" s="20">
        <f t="shared" si="325"/>
        <v>0</v>
      </c>
    </row>
    <row r="874" spans="1:7" s="3" customFormat="1" ht="13.9" customHeight="1" x14ac:dyDescent="0.25">
      <c r="A874" s="18"/>
      <c r="B874" s="19" t="s">
        <v>53</v>
      </c>
      <c r="C874" s="20">
        <f t="shared" si="325"/>
        <v>0</v>
      </c>
      <c r="D874" s="20">
        <f t="shared" si="325"/>
        <v>2654.46</v>
      </c>
      <c r="E874" s="22">
        <f t="shared" si="325"/>
        <v>0</v>
      </c>
      <c r="F874" s="20">
        <f t="shared" si="325"/>
        <v>0</v>
      </c>
      <c r="G874" s="20">
        <f t="shared" si="325"/>
        <v>0</v>
      </c>
    </row>
    <row r="875" spans="1:7" s="3" customFormat="1" ht="13.9" customHeight="1" x14ac:dyDescent="0.25">
      <c r="A875" s="18">
        <v>3</v>
      </c>
      <c r="B875" s="19" t="s">
        <v>2</v>
      </c>
      <c r="C875" s="20">
        <f t="shared" si="325"/>
        <v>0</v>
      </c>
      <c r="D875" s="20">
        <f t="shared" si="325"/>
        <v>2654.46</v>
      </c>
      <c r="E875" s="22">
        <f t="shared" si="325"/>
        <v>0</v>
      </c>
      <c r="F875" s="20">
        <f t="shared" si="325"/>
        <v>0</v>
      </c>
      <c r="G875" s="20">
        <f t="shared" si="325"/>
        <v>0</v>
      </c>
    </row>
    <row r="876" spans="1:7" s="3" customFormat="1" ht="13.9" customHeight="1" x14ac:dyDescent="0.25">
      <c r="A876" s="18">
        <v>32</v>
      </c>
      <c r="B876" s="19" t="s">
        <v>48</v>
      </c>
      <c r="C876" s="20">
        <f>C877</f>
        <v>0</v>
      </c>
      <c r="D876" s="20">
        <f>D877</f>
        <v>2654.46</v>
      </c>
      <c r="E876" s="22">
        <f>E877</f>
        <v>0</v>
      </c>
      <c r="F876" s="20">
        <f>F877</f>
        <v>0</v>
      </c>
      <c r="G876" s="20">
        <f>G877</f>
        <v>0</v>
      </c>
    </row>
    <row r="877" spans="1:7" s="161" customFormat="1" ht="13.9" hidden="1" customHeight="1" x14ac:dyDescent="0.25">
      <c r="A877" s="158">
        <v>323</v>
      </c>
      <c r="B877" s="170" t="s">
        <v>25</v>
      </c>
      <c r="C877" s="163">
        <v>0</v>
      </c>
      <c r="D877" s="163">
        <v>2654.46</v>
      </c>
      <c r="E877" s="1">
        <v>0</v>
      </c>
      <c r="F877" s="163">
        <v>0</v>
      </c>
      <c r="G877" s="163">
        <v>0</v>
      </c>
    </row>
    <row r="878" spans="1:7" s="161" customFormat="1" ht="13.9" customHeight="1" x14ac:dyDescent="0.25">
      <c r="A878" s="158"/>
      <c r="B878" s="170"/>
      <c r="C878" s="170"/>
      <c r="D878" s="194"/>
      <c r="E878" s="188" t="s">
        <v>260</v>
      </c>
      <c r="F878" s="194"/>
      <c r="G878" s="163"/>
    </row>
    <row r="879" spans="1:7" s="97" customFormat="1" x14ac:dyDescent="0.25">
      <c r="A879" s="94"/>
      <c r="B879" s="98" t="s">
        <v>475</v>
      </c>
      <c r="C879" s="96">
        <f t="shared" ref="C879:G882" si="326">C880</f>
        <v>12635.21</v>
      </c>
      <c r="D879" s="96">
        <f t="shared" si="326"/>
        <v>11281.44</v>
      </c>
      <c r="E879" s="220">
        <f t="shared" si="326"/>
        <v>11500</v>
      </c>
      <c r="F879" s="96">
        <f t="shared" si="326"/>
        <v>11500</v>
      </c>
      <c r="G879" s="96">
        <f t="shared" si="326"/>
        <v>11500</v>
      </c>
    </row>
    <row r="880" spans="1:7" s="3" customFormat="1" hidden="1" x14ac:dyDescent="0.25">
      <c r="A880" s="18"/>
      <c r="B880" s="76" t="s">
        <v>153</v>
      </c>
      <c r="C880" s="20">
        <f t="shared" si="326"/>
        <v>12635.21</v>
      </c>
      <c r="D880" s="20">
        <f t="shared" si="326"/>
        <v>11281.44</v>
      </c>
      <c r="E880" s="22">
        <f t="shared" si="326"/>
        <v>11500</v>
      </c>
      <c r="F880" s="20">
        <f t="shared" si="326"/>
        <v>11500</v>
      </c>
      <c r="G880" s="20">
        <f t="shared" si="326"/>
        <v>11500</v>
      </c>
    </row>
    <row r="881" spans="1:7" s="31" customFormat="1" x14ac:dyDescent="0.25">
      <c r="A881" s="24"/>
      <c r="B881" s="25" t="s">
        <v>53</v>
      </c>
      <c r="C881" s="22">
        <f t="shared" si="326"/>
        <v>12635.21</v>
      </c>
      <c r="D881" s="22">
        <f t="shared" si="326"/>
        <v>11281.44</v>
      </c>
      <c r="E881" s="22">
        <f t="shared" si="326"/>
        <v>11500</v>
      </c>
      <c r="F881" s="22">
        <f t="shared" si="326"/>
        <v>11500</v>
      </c>
      <c r="G881" s="22">
        <f t="shared" si="326"/>
        <v>11500</v>
      </c>
    </row>
    <row r="882" spans="1:7" s="31" customFormat="1" x14ac:dyDescent="0.25">
      <c r="A882" s="24">
        <v>3</v>
      </c>
      <c r="B882" s="25" t="s">
        <v>2</v>
      </c>
      <c r="C882" s="22">
        <f t="shared" si="326"/>
        <v>12635.21</v>
      </c>
      <c r="D882" s="22">
        <f t="shared" si="326"/>
        <v>11281.44</v>
      </c>
      <c r="E882" s="22">
        <f t="shared" si="326"/>
        <v>11500</v>
      </c>
      <c r="F882" s="22">
        <f t="shared" si="326"/>
        <v>11500</v>
      </c>
      <c r="G882" s="22">
        <f t="shared" si="326"/>
        <v>11500</v>
      </c>
    </row>
    <row r="883" spans="1:7" s="31" customFormat="1" x14ac:dyDescent="0.25">
      <c r="A883" s="24">
        <v>32</v>
      </c>
      <c r="B883" s="25" t="s">
        <v>22</v>
      </c>
      <c r="C883" s="22">
        <f>C884+C885</f>
        <v>12635.21</v>
      </c>
      <c r="D883" s="22">
        <f>D884+D885</f>
        <v>11281.44</v>
      </c>
      <c r="E883" s="22">
        <f>E884+E885</f>
        <v>11500</v>
      </c>
      <c r="F883" s="22">
        <f>F884+F885</f>
        <v>11500</v>
      </c>
      <c r="G883" s="22">
        <f>G884+G885</f>
        <v>11500</v>
      </c>
    </row>
    <row r="884" spans="1:7" hidden="1" x14ac:dyDescent="0.25">
      <c r="A884" s="175">
        <v>323</v>
      </c>
      <c r="B884" s="176" t="s">
        <v>25</v>
      </c>
      <c r="C884" s="1">
        <v>12635.21</v>
      </c>
      <c r="D884" s="1">
        <v>11281.44</v>
      </c>
      <c r="E884" s="1">
        <v>11500</v>
      </c>
      <c r="F884" s="1">
        <v>11500</v>
      </c>
      <c r="G884" s="1">
        <v>11500</v>
      </c>
    </row>
    <row r="885" spans="1:7" ht="14.45" hidden="1" customHeight="1" x14ac:dyDescent="0.25">
      <c r="A885" s="175">
        <v>323</v>
      </c>
      <c r="B885" s="176" t="s">
        <v>129</v>
      </c>
      <c r="C885" s="188">
        <v>0</v>
      </c>
      <c r="D885" s="188">
        <v>0</v>
      </c>
      <c r="E885" s="188">
        <v>0</v>
      </c>
      <c r="F885" s="188">
        <v>0</v>
      </c>
      <c r="G885" s="188">
        <v>0</v>
      </c>
    </row>
    <row r="886" spans="1:7" x14ac:dyDescent="0.25">
      <c r="A886" s="158"/>
      <c r="B886" s="16"/>
      <c r="C886" s="16"/>
      <c r="D886" s="194"/>
      <c r="E886" s="188"/>
      <c r="F886" s="194"/>
      <c r="G886" s="163"/>
    </row>
    <row r="887" spans="1:7" s="97" customFormat="1" x14ac:dyDescent="0.25">
      <c r="A887" s="94"/>
      <c r="B887" s="98" t="s">
        <v>476</v>
      </c>
      <c r="C887" s="96">
        <f t="shared" ref="C887:G890" si="327">C888</f>
        <v>0</v>
      </c>
      <c r="D887" s="96">
        <f t="shared" si="327"/>
        <v>1327.23</v>
      </c>
      <c r="E887" s="220">
        <f t="shared" si="327"/>
        <v>1500</v>
      </c>
      <c r="F887" s="96">
        <f t="shared" si="327"/>
        <v>1500</v>
      </c>
      <c r="G887" s="96">
        <f t="shared" si="327"/>
        <v>1500</v>
      </c>
    </row>
    <row r="888" spans="1:7" s="3" customFormat="1" hidden="1" x14ac:dyDescent="0.25">
      <c r="A888" s="18"/>
      <c r="B888" s="76" t="s">
        <v>153</v>
      </c>
      <c r="C888" s="20">
        <f t="shared" si="327"/>
        <v>0</v>
      </c>
      <c r="D888" s="20">
        <f t="shared" si="327"/>
        <v>1327.23</v>
      </c>
      <c r="E888" s="22">
        <f t="shared" si="327"/>
        <v>1500</v>
      </c>
      <c r="F888" s="20">
        <f t="shared" si="327"/>
        <v>1500</v>
      </c>
      <c r="G888" s="20">
        <f t="shared" si="327"/>
        <v>1500</v>
      </c>
    </row>
    <row r="889" spans="1:7" s="3" customFormat="1" x14ac:dyDescent="0.25">
      <c r="A889" s="18"/>
      <c r="B889" s="19" t="s">
        <v>53</v>
      </c>
      <c r="C889" s="20">
        <f t="shared" si="327"/>
        <v>0</v>
      </c>
      <c r="D889" s="20">
        <f t="shared" si="327"/>
        <v>1327.23</v>
      </c>
      <c r="E889" s="22">
        <f t="shared" si="327"/>
        <v>1500</v>
      </c>
      <c r="F889" s="20">
        <f t="shared" si="327"/>
        <v>1500</v>
      </c>
      <c r="G889" s="20">
        <f t="shared" si="327"/>
        <v>1500</v>
      </c>
    </row>
    <row r="890" spans="1:7" s="3" customFormat="1" x14ac:dyDescent="0.25">
      <c r="A890" s="18">
        <v>3</v>
      </c>
      <c r="B890" s="19" t="s">
        <v>2</v>
      </c>
      <c r="C890" s="20">
        <f t="shared" si="327"/>
        <v>0</v>
      </c>
      <c r="D890" s="20">
        <f t="shared" si="327"/>
        <v>1327.23</v>
      </c>
      <c r="E890" s="22">
        <f t="shared" si="327"/>
        <v>1500</v>
      </c>
      <c r="F890" s="20">
        <f t="shared" si="327"/>
        <v>1500</v>
      </c>
      <c r="G890" s="20">
        <f t="shared" si="327"/>
        <v>1500</v>
      </c>
    </row>
    <row r="891" spans="1:7" s="3" customFormat="1" x14ac:dyDescent="0.25">
      <c r="A891" s="18">
        <v>32</v>
      </c>
      <c r="B891" s="19" t="s">
        <v>22</v>
      </c>
      <c r="C891" s="20">
        <f>C892+C893</f>
        <v>0</v>
      </c>
      <c r="D891" s="20">
        <f>D892+D893</f>
        <v>1327.23</v>
      </c>
      <c r="E891" s="22">
        <f>E892+E893</f>
        <v>1500</v>
      </c>
      <c r="F891" s="20">
        <f>F892+F893</f>
        <v>1500</v>
      </c>
      <c r="G891" s="20">
        <f>G892+G893</f>
        <v>1500</v>
      </c>
    </row>
    <row r="892" spans="1:7" s="161" customFormat="1" hidden="1" x14ac:dyDescent="0.25">
      <c r="A892" s="158">
        <v>323</v>
      </c>
      <c r="B892" s="170" t="s">
        <v>25</v>
      </c>
      <c r="C892" s="163">
        <v>0</v>
      </c>
      <c r="D892" s="163">
        <v>1327.23</v>
      </c>
      <c r="E892" s="1">
        <v>1500</v>
      </c>
      <c r="F892" s="163">
        <v>1500</v>
      </c>
      <c r="G892" s="163">
        <v>1500</v>
      </c>
    </row>
    <row r="893" spans="1:7" s="161" customFormat="1" ht="14.45" hidden="1" customHeight="1" x14ac:dyDescent="0.25">
      <c r="A893" s="158">
        <v>323</v>
      </c>
      <c r="B893" s="170" t="s">
        <v>139</v>
      </c>
      <c r="C893" s="163">
        <v>0</v>
      </c>
      <c r="D893" s="163">
        <v>0</v>
      </c>
      <c r="E893" s="1">
        <v>0</v>
      </c>
      <c r="F893" s="163">
        <v>0</v>
      </c>
      <c r="G893" s="163">
        <v>0</v>
      </c>
    </row>
    <row r="894" spans="1:7" x14ac:dyDescent="0.25">
      <c r="D894" s="221"/>
      <c r="E894" s="221"/>
      <c r="F894" s="221"/>
      <c r="G894" s="221"/>
    </row>
    <row r="895" spans="1:7" s="97" customFormat="1" x14ac:dyDescent="0.25">
      <c r="A895" s="94"/>
      <c r="B895" s="99" t="s">
        <v>477</v>
      </c>
      <c r="C895" s="96">
        <f>C896</f>
        <v>21217.4</v>
      </c>
      <c r="D895" s="96">
        <f>D896</f>
        <v>7963.3700000000008</v>
      </c>
      <c r="E895" s="220">
        <f>E896</f>
        <v>5000</v>
      </c>
      <c r="F895" s="96">
        <f>F896</f>
        <v>5000</v>
      </c>
      <c r="G895" s="96">
        <f>G896</f>
        <v>5000</v>
      </c>
    </row>
    <row r="896" spans="1:7" s="3" customFormat="1" hidden="1" x14ac:dyDescent="0.25">
      <c r="A896" s="50"/>
      <c r="B896" s="3" t="s">
        <v>288</v>
      </c>
      <c r="C896" s="20">
        <f t="shared" ref="C896:D896" si="328">C897+C902</f>
        <v>21217.4</v>
      </c>
      <c r="D896" s="20">
        <f t="shared" si="328"/>
        <v>7963.3700000000008</v>
      </c>
      <c r="E896" s="22">
        <f t="shared" ref="E896:G896" si="329">E897+E902</f>
        <v>5000</v>
      </c>
      <c r="F896" s="20">
        <f t="shared" si="329"/>
        <v>5000</v>
      </c>
      <c r="G896" s="20">
        <f t="shared" si="329"/>
        <v>5000</v>
      </c>
    </row>
    <row r="897" spans="1:7" s="3" customFormat="1" x14ac:dyDescent="0.25">
      <c r="A897" s="50"/>
      <c r="B897" s="19" t="s">
        <v>53</v>
      </c>
      <c r="C897" s="20">
        <f t="shared" ref="C897:G898" si="330">C898</f>
        <v>13811.79</v>
      </c>
      <c r="D897" s="20">
        <f t="shared" si="330"/>
        <v>4778.0200000000004</v>
      </c>
      <c r="E897" s="22">
        <f t="shared" si="330"/>
        <v>3000</v>
      </c>
      <c r="F897" s="20">
        <f t="shared" si="330"/>
        <v>3000</v>
      </c>
      <c r="G897" s="20">
        <f t="shared" si="330"/>
        <v>3000</v>
      </c>
    </row>
    <row r="898" spans="1:7" s="3" customFormat="1" x14ac:dyDescent="0.25">
      <c r="A898" s="18">
        <v>4</v>
      </c>
      <c r="B898" s="93" t="s">
        <v>3</v>
      </c>
      <c r="C898" s="20">
        <f t="shared" si="330"/>
        <v>13811.79</v>
      </c>
      <c r="D898" s="20">
        <f t="shared" si="330"/>
        <v>4778.0200000000004</v>
      </c>
      <c r="E898" s="22">
        <f t="shared" si="330"/>
        <v>3000</v>
      </c>
      <c r="F898" s="20">
        <f t="shared" si="330"/>
        <v>3000</v>
      </c>
      <c r="G898" s="20">
        <f t="shared" si="330"/>
        <v>3000</v>
      </c>
    </row>
    <row r="899" spans="1:7" s="3" customFormat="1" x14ac:dyDescent="0.25">
      <c r="A899" s="18">
        <v>42</v>
      </c>
      <c r="B899" s="93" t="s">
        <v>37</v>
      </c>
      <c r="C899" s="20">
        <f>C900+C901</f>
        <v>13811.79</v>
      </c>
      <c r="D899" s="20">
        <f>D900+D901</f>
        <v>4778.0200000000004</v>
      </c>
      <c r="E899" s="22">
        <f>E900+E901</f>
        <v>3000</v>
      </c>
      <c r="F899" s="20">
        <f>F900+F901</f>
        <v>3000</v>
      </c>
      <c r="G899" s="20">
        <f>G900+G901</f>
        <v>3000</v>
      </c>
    </row>
    <row r="900" spans="1:7" s="161" customFormat="1" hidden="1" x14ac:dyDescent="0.25">
      <c r="A900" s="158">
        <v>422</v>
      </c>
      <c r="B900" s="217" t="s">
        <v>203</v>
      </c>
      <c r="C900" s="163">
        <v>13811.79</v>
      </c>
      <c r="D900" s="163">
        <v>4778.0200000000004</v>
      </c>
      <c r="E900" s="1">
        <v>3000</v>
      </c>
      <c r="F900" s="163">
        <v>3000</v>
      </c>
      <c r="G900" s="163">
        <v>3000</v>
      </c>
    </row>
    <row r="901" spans="1:7" s="161" customFormat="1" ht="14.45" hidden="1" customHeight="1" x14ac:dyDescent="0.25">
      <c r="A901" s="158">
        <v>422</v>
      </c>
      <c r="B901" s="217" t="s">
        <v>110</v>
      </c>
      <c r="C901" s="163">
        <v>0</v>
      </c>
      <c r="D901" s="163">
        <v>0</v>
      </c>
      <c r="E901" s="1">
        <v>0</v>
      </c>
      <c r="F901" s="163">
        <v>0</v>
      </c>
      <c r="G901" s="163">
        <v>0</v>
      </c>
    </row>
    <row r="902" spans="1:7" s="3" customFormat="1" x14ac:dyDescent="0.25">
      <c r="A902" s="50"/>
      <c r="B902" s="19" t="s">
        <v>51</v>
      </c>
      <c r="C902" s="20">
        <f t="shared" ref="C902:G903" si="331">C903</f>
        <v>7405.61</v>
      </c>
      <c r="D902" s="20">
        <f t="shared" si="331"/>
        <v>3185.35</v>
      </c>
      <c r="E902" s="22">
        <f t="shared" si="331"/>
        <v>2000</v>
      </c>
      <c r="F902" s="20">
        <f t="shared" si="331"/>
        <v>2000</v>
      </c>
      <c r="G902" s="20">
        <f t="shared" si="331"/>
        <v>2000</v>
      </c>
    </row>
    <row r="903" spans="1:7" s="3" customFormat="1" x14ac:dyDescent="0.25">
      <c r="A903" s="18">
        <v>4</v>
      </c>
      <c r="B903" s="93" t="s">
        <v>3</v>
      </c>
      <c r="C903" s="20">
        <f t="shared" si="331"/>
        <v>7405.61</v>
      </c>
      <c r="D903" s="20">
        <f t="shared" si="331"/>
        <v>3185.35</v>
      </c>
      <c r="E903" s="22">
        <f t="shared" si="331"/>
        <v>2000</v>
      </c>
      <c r="F903" s="20">
        <f t="shared" si="331"/>
        <v>2000</v>
      </c>
      <c r="G903" s="20">
        <f t="shared" si="331"/>
        <v>2000</v>
      </c>
    </row>
    <row r="904" spans="1:7" s="3" customFormat="1" x14ac:dyDescent="0.25">
      <c r="A904" s="18">
        <v>42</v>
      </c>
      <c r="B904" s="93" t="s">
        <v>37</v>
      </c>
      <c r="C904" s="20">
        <f>C905+C906</f>
        <v>7405.61</v>
      </c>
      <c r="D904" s="20">
        <f>D905+D906</f>
        <v>3185.35</v>
      </c>
      <c r="E904" s="22">
        <f>E905+E906</f>
        <v>2000</v>
      </c>
      <c r="F904" s="20">
        <f>F905+F906</f>
        <v>2000</v>
      </c>
      <c r="G904" s="20">
        <f>G905+G906</f>
        <v>2000</v>
      </c>
    </row>
    <row r="905" spans="1:7" s="161" customFormat="1" hidden="1" x14ac:dyDescent="0.25">
      <c r="A905" s="158">
        <v>422</v>
      </c>
      <c r="B905" s="247" t="s">
        <v>310</v>
      </c>
      <c r="C905" s="163">
        <v>7405.61</v>
      </c>
      <c r="D905" s="163">
        <v>3185.35</v>
      </c>
      <c r="E905" s="1">
        <v>2000</v>
      </c>
      <c r="F905" s="163">
        <v>2000</v>
      </c>
      <c r="G905" s="163">
        <v>2000</v>
      </c>
    </row>
    <row r="906" spans="1:7" s="161" customFormat="1" ht="14.45" hidden="1" customHeight="1" x14ac:dyDescent="0.25">
      <c r="A906" s="158">
        <v>422</v>
      </c>
      <c r="B906" s="217" t="s">
        <v>110</v>
      </c>
      <c r="C906" s="163">
        <v>0</v>
      </c>
      <c r="D906" s="163">
        <v>0</v>
      </c>
      <c r="E906" s="1">
        <v>0</v>
      </c>
      <c r="F906" s="163">
        <v>0</v>
      </c>
      <c r="G906" s="163">
        <v>0</v>
      </c>
    </row>
    <row r="907" spans="1:7" x14ac:dyDescent="0.25">
      <c r="A907" s="158"/>
      <c r="B907" s="217"/>
      <c r="C907" s="217"/>
      <c r="D907" s="194"/>
      <c r="E907" s="188"/>
      <c r="F907" s="194"/>
      <c r="G907" s="163"/>
    </row>
    <row r="908" spans="1:7" s="97" customFormat="1" ht="14.45" customHeight="1" x14ac:dyDescent="0.25">
      <c r="A908" s="94"/>
      <c r="B908" s="99" t="s">
        <v>478</v>
      </c>
      <c r="C908" s="96">
        <f>C909</f>
        <v>0</v>
      </c>
      <c r="D908" s="96">
        <f>D909</f>
        <v>22500</v>
      </c>
      <c r="E908" s="220">
        <f>E909</f>
        <v>0</v>
      </c>
      <c r="F908" s="96">
        <f>F909</f>
        <v>0</v>
      </c>
      <c r="G908" s="96">
        <f>G909</f>
        <v>0</v>
      </c>
    </row>
    <row r="909" spans="1:7" s="3" customFormat="1" hidden="1" x14ac:dyDescent="0.25">
      <c r="A909" s="50"/>
      <c r="B909" s="3" t="s">
        <v>288</v>
      </c>
      <c r="C909" s="20">
        <f>C910+C915</f>
        <v>0</v>
      </c>
      <c r="D909" s="20">
        <f>D910+D915</f>
        <v>22500</v>
      </c>
      <c r="E909" s="22">
        <f>E910+E915</f>
        <v>0</v>
      </c>
      <c r="F909" s="20">
        <f>F910+F915</f>
        <v>0</v>
      </c>
      <c r="G909" s="20">
        <f>G910+G915</f>
        <v>0</v>
      </c>
    </row>
    <row r="910" spans="1:7" s="3" customFormat="1" x14ac:dyDescent="0.25">
      <c r="A910" s="50"/>
      <c r="B910" s="19" t="s">
        <v>53</v>
      </c>
      <c r="C910" s="20">
        <f t="shared" ref="C910:G911" si="332">C911</f>
        <v>0</v>
      </c>
      <c r="D910" s="20">
        <f t="shared" si="332"/>
        <v>13500</v>
      </c>
      <c r="E910" s="22">
        <f t="shared" si="332"/>
        <v>0</v>
      </c>
      <c r="F910" s="20">
        <f t="shared" si="332"/>
        <v>0</v>
      </c>
      <c r="G910" s="20">
        <f t="shared" si="332"/>
        <v>0</v>
      </c>
    </row>
    <row r="911" spans="1:7" s="3" customFormat="1" x14ac:dyDescent="0.25">
      <c r="A911" s="18">
        <v>4</v>
      </c>
      <c r="B911" s="93" t="s">
        <v>3</v>
      </c>
      <c r="C911" s="20">
        <f t="shared" si="332"/>
        <v>0</v>
      </c>
      <c r="D911" s="20">
        <f t="shared" si="332"/>
        <v>13500</v>
      </c>
      <c r="E911" s="22">
        <f t="shared" si="332"/>
        <v>0</v>
      </c>
      <c r="F911" s="20">
        <f t="shared" si="332"/>
        <v>0</v>
      </c>
      <c r="G911" s="20">
        <f t="shared" si="332"/>
        <v>0</v>
      </c>
    </row>
    <row r="912" spans="1:7" s="3" customFormat="1" x14ac:dyDescent="0.25">
      <c r="A912" s="18">
        <v>42</v>
      </c>
      <c r="B912" s="93" t="s">
        <v>37</v>
      </c>
      <c r="C912" s="20">
        <f>C913+C914</f>
        <v>0</v>
      </c>
      <c r="D912" s="20">
        <f>D913+D914</f>
        <v>13500</v>
      </c>
      <c r="E912" s="22">
        <f>E913+E914</f>
        <v>0</v>
      </c>
      <c r="F912" s="20">
        <f>F913+F914</f>
        <v>0</v>
      </c>
      <c r="G912" s="20">
        <f>G913+G914</f>
        <v>0</v>
      </c>
    </row>
    <row r="913" spans="1:7" s="161" customFormat="1" hidden="1" x14ac:dyDescent="0.25">
      <c r="A913" s="158">
        <v>422</v>
      </c>
      <c r="B913" s="217" t="s">
        <v>203</v>
      </c>
      <c r="C913" s="163">
        <v>0</v>
      </c>
      <c r="D913" s="163">
        <v>13500</v>
      </c>
      <c r="E913" s="1">
        <v>0</v>
      </c>
      <c r="F913" s="163">
        <v>0</v>
      </c>
      <c r="G913" s="163">
        <v>0</v>
      </c>
    </row>
    <row r="914" spans="1:7" s="161" customFormat="1" ht="14.45" hidden="1" customHeight="1" x14ac:dyDescent="0.25">
      <c r="A914" s="158">
        <v>422</v>
      </c>
      <c r="B914" s="217" t="s">
        <v>110</v>
      </c>
      <c r="C914" s="163">
        <v>0</v>
      </c>
      <c r="D914" s="163">
        <v>0</v>
      </c>
      <c r="E914" s="1">
        <v>0</v>
      </c>
      <c r="F914" s="163">
        <v>0</v>
      </c>
      <c r="G914" s="163">
        <v>0</v>
      </c>
    </row>
    <row r="915" spans="1:7" s="3" customFormat="1" x14ac:dyDescent="0.25">
      <c r="A915" s="50"/>
      <c r="B915" s="19" t="s">
        <v>51</v>
      </c>
      <c r="C915" s="20">
        <f t="shared" ref="C915:G916" si="333">C916</f>
        <v>0</v>
      </c>
      <c r="D915" s="20">
        <f t="shared" si="333"/>
        <v>9000</v>
      </c>
      <c r="E915" s="22">
        <f t="shared" si="333"/>
        <v>0</v>
      </c>
      <c r="F915" s="20">
        <f t="shared" si="333"/>
        <v>0</v>
      </c>
      <c r="G915" s="20">
        <f t="shared" si="333"/>
        <v>0</v>
      </c>
    </row>
    <row r="916" spans="1:7" s="3" customFormat="1" x14ac:dyDescent="0.25">
      <c r="A916" s="18">
        <v>4</v>
      </c>
      <c r="B916" s="93" t="s">
        <v>3</v>
      </c>
      <c r="C916" s="20">
        <f t="shared" si="333"/>
        <v>0</v>
      </c>
      <c r="D916" s="20">
        <f t="shared" si="333"/>
        <v>9000</v>
      </c>
      <c r="E916" s="22">
        <f t="shared" si="333"/>
        <v>0</v>
      </c>
      <c r="F916" s="20">
        <f t="shared" si="333"/>
        <v>0</v>
      </c>
      <c r="G916" s="20">
        <f t="shared" si="333"/>
        <v>0</v>
      </c>
    </row>
    <row r="917" spans="1:7" s="3" customFormat="1" x14ac:dyDescent="0.25">
      <c r="A917" s="18">
        <v>42</v>
      </c>
      <c r="B917" s="93" t="s">
        <v>37</v>
      </c>
      <c r="C917" s="20">
        <f>C918+C919</f>
        <v>0</v>
      </c>
      <c r="D917" s="20">
        <f>D918+D919</f>
        <v>9000</v>
      </c>
      <c r="E917" s="22">
        <f>E918+E919</f>
        <v>0</v>
      </c>
      <c r="F917" s="20">
        <f>F918+F919</f>
        <v>0</v>
      </c>
      <c r="G917" s="20">
        <f>G918+G919</f>
        <v>0</v>
      </c>
    </row>
    <row r="918" spans="1:7" s="161" customFormat="1" hidden="1" x14ac:dyDescent="0.25">
      <c r="A918" s="158">
        <v>422</v>
      </c>
      <c r="B918" s="217" t="s">
        <v>203</v>
      </c>
      <c r="C918" s="163">
        <v>0</v>
      </c>
      <c r="D918" s="163">
        <v>9000</v>
      </c>
      <c r="E918" s="1">
        <v>0</v>
      </c>
      <c r="F918" s="163">
        <v>0</v>
      </c>
      <c r="G918" s="163">
        <v>0</v>
      </c>
    </row>
    <row r="919" spans="1:7" s="161" customFormat="1" ht="14.45" hidden="1" customHeight="1" x14ac:dyDescent="0.25">
      <c r="A919" s="158">
        <v>422</v>
      </c>
      <c r="B919" s="217" t="s">
        <v>110</v>
      </c>
      <c r="C919" s="163">
        <v>0</v>
      </c>
      <c r="D919" s="163">
        <v>0</v>
      </c>
      <c r="E919" s="1">
        <v>0</v>
      </c>
      <c r="F919" s="163">
        <v>0</v>
      </c>
      <c r="G919" s="163">
        <v>0</v>
      </c>
    </row>
    <row r="920" spans="1:7" x14ac:dyDescent="0.25">
      <c r="A920" s="100"/>
      <c r="B920" s="101"/>
      <c r="C920" s="101"/>
      <c r="D920" s="194"/>
      <c r="E920" s="188"/>
      <c r="F920" s="194"/>
      <c r="G920" s="163"/>
    </row>
    <row r="921" spans="1:7" s="88" customFormat="1" x14ac:dyDescent="0.25">
      <c r="A921" s="85"/>
      <c r="B921" s="86" t="s">
        <v>172</v>
      </c>
      <c r="C921" s="216">
        <f t="shared" ref="C921:D921" si="334">C922+C937+C948</f>
        <v>158585.47</v>
      </c>
      <c r="D921" s="216">
        <f t="shared" si="334"/>
        <v>138695.34</v>
      </c>
      <c r="E921" s="216">
        <f>E922+E937+E948</f>
        <v>165500</v>
      </c>
      <c r="F921" s="216">
        <f t="shared" ref="F921:G921" si="335">F922+F937+F948</f>
        <v>0</v>
      </c>
      <c r="G921" s="216">
        <f t="shared" si="335"/>
        <v>0</v>
      </c>
    </row>
    <row r="922" spans="1:7" s="88" customFormat="1" x14ac:dyDescent="0.25">
      <c r="A922" s="85"/>
      <c r="B922" s="86" t="s">
        <v>528</v>
      </c>
      <c r="C922" s="92">
        <f>C923</f>
        <v>158585.47</v>
      </c>
      <c r="D922" s="92">
        <f t="shared" ref="D922:G922" si="336">D923</f>
        <v>132722.81</v>
      </c>
      <c r="E922" s="216">
        <f t="shared" si="336"/>
        <v>133000</v>
      </c>
      <c r="F922" s="92">
        <f t="shared" si="336"/>
        <v>0</v>
      </c>
      <c r="G922" s="92">
        <f t="shared" si="336"/>
        <v>0</v>
      </c>
    </row>
    <row r="923" spans="1:7" s="3" customFormat="1" hidden="1" x14ac:dyDescent="0.25">
      <c r="A923" s="18"/>
      <c r="B923" s="19" t="s">
        <v>150</v>
      </c>
      <c r="C923" s="20">
        <f>C924+C928+C935</f>
        <v>158585.47</v>
      </c>
      <c r="D923" s="20">
        <f>D924+D928+D935</f>
        <v>132722.81</v>
      </c>
      <c r="E923" s="20">
        <f t="shared" ref="E923:G923" si="337">E924+E928+E935</f>
        <v>133000</v>
      </c>
      <c r="F923" s="20">
        <f t="shared" si="337"/>
        <v>0</v>
      </c>
      <c r="G923" s="20">
        <f t="shared" si="337"/>
        <v>0</v>
      </c>
    </row>
    <row r="924" spans="1:7" s="3" customFormat="1" x14ac:dyDescent="0.25">
      <c r="A924" s="18"/>
      <c r="B924" s="19" t="s">
        <v>52</v>
      </c>
      <c r="C924" s="20">
        <f t="shared" ref="C924:G925" si="338">C925</f>
        <v>0</v>
      </c>
      <c r="D924" s="20">
        <f t="shared" si="338"/>
        <v>0</v>
      </c>
      <c r="E924" s="22">
        <f t="shared" si="338"/>
        <v>0</v>
      </c>
      <c r="F924" s="20">
        <f t="shared" si="338"/>
        <v>0</v>
      </c>
      <c r="G924" s="20">
        <f t="shared" si="338"/>
        <v>0</v>
      </c>
    </row>
    <row r="925" spans="1:7" s="3" customFormat="1" x14ac:dyDescent="0.25">
      <c r="A925" s="18">
        <v>3</v>
      </c>
      <c r="B925" s="19" t="s">
        <v>3</v>
      </c>
      <c r="C925" s="20">
        <f t="shared" si="338"/>
        <v>0</v>
      </c>
      <c r="D925" s="20">
        <f t="shared" si="338"/>
        <v>0</v>
      </c>
      <c r="E925" s="22">
        <f t="shared" si="338"/>
        <v>0</v>
      </c>
      <c r="F925" s="20">
        <f t="shared" si="338"/>
        <v>0</v>
      </c>
      <c r="G925" s="20">
        <f t="shared" si="338"/>
        <v>0</v>
      </c>
    </row>
    <row r="926" spans="1:7" s="3" customFormat="1" x14ac:dyDescent="0.25">
      <c r="A926" s="18">
        <v>38</v>
      </c>
      <c r="B926" s="19" t="s">
        <v>37</v>
      </c>
      <c r="C926" s="20">
        <f>C927</f>
        <v>0</v>
      </c>
      <c r="D926" s="20">
        <f>D927</f>
        <v>0</v>
      </c>
      <c r="E926" s="22">
        <f>E927</f>
        <v>0</v>
      </c>
      <c r="F926" s="20">
        <f>F927</f>
        <v>0</v>
      </c>
      <c r="G926" s="20">
        <f>G927</f>
        <v>0</v>
      </c>
    </row>
    <row r="927" spans="1:7" hidden="1" x14ac:dyDescent="0.25">
      <c r="A927" s="158">
        <v>386</v>
      </c>
      <c r="B927" s="170" t="s">
        <v>140</v>
      </c>
      <c r="C927" s="1">
        <v>0</v>
      </c>
      <c r="D927" s="1">
        <v>0</v>
      </c>
      <c r="E927" s="1">
        <v>0</v>
      </c>
      <c r="F927" s="1">
        <v>0</v>
      </c>
      <c r="G927" s="1">
        <v>0</v>
      </c>
    </row>
    <row r="928" spans="1:7" s="3" customFormat="1" x14ac:dyDescent="0.25">
      <c r="A928" s="18"/>
      <c r="B928" s="19" t="s">
        <v>53</v>
      </c>
      <c r="C928" s="20">
        <f t="shared" ref="C928:G930" si="339">C929</f>
        <v>112733.89</v>
      </c>
      <c r="D928" s="20">
        <f t="shared" si="339"/>
        <v>92905.97</v>
      </c>
      <c r="E928" s="22">
        <f t="shared" si="339"/>
        <v>93000</v>
      </c>
      <c r="F928" s="20">
        <f t="shared" si="339"/>
        <v>0</v>
      </c>
      <c r="G928" s="20">
        <f t="shared" si="339"/>
        <v>0</v>
      </c>
    </row>
    <row r="929" spans="1:7" s="3" customFormat="1" x14ac:dyDescent="0.25">
      <c r="A929" s="18">
        <v>3</v>
      </c>
      <c r="B929" s="19" t="s">
        <v>3</v>
      </c>
      <c r="C929" s="20">
        <f t="shared" si="339"/>
        <v>112733.89</v>
      </c>
      <c r="D929" s="20">
        <f t="shared" si="339"/>
        <v>92905.97</v>
      </c>
      <c r="E929" s="22">
        <f t="shared" si="339"/>
        <v>93000</v>
      </c>
      <c r="F929" s="20">
        <f t="shared" si="339"/>
        <v>0</v>
      </c>
      <c r="G929" s="20">
        <f t="shared" si="339"/>
        <v>0</v>
      </c>
    </row>
    <row r="930" spans="1:7" s="3" customFormat="1" x14ac:dyDescent="0.25">
      <c r="A930" s="18">
        <v>38</v>
      </c>
      <c r="B930" s="19" t="s">
        <v>37</v>
      </c>
      <c r="C930" s="20">
        <f t="shared" si="339"/>
        <v>112733.89</v>
      </c>
      <c r="D930" s="20">
        <f t="shared" si="339"/>
        <v>92905.97</v>
      </c>
      <c r="E930" s="22">
        <f t="shared" si="339"/>
        <v>93000</v>
      </c>
      <c r="F930" s="20">
        <f t="shared" si="339"/>
        <v>0</v>
      </c>
      <c r="G930" s="20">
        <f t="shared" si="339"/>
        <v>0</v>
      </c>
    </row>
    <row r="931" spans="1:7" hidden="1" x14ac:dyDescent="0.25">
      <c r="A931" s="158">
        <v>386</v>
      </c>
      <c r="B931" s="170" t="s">
        <v>140</v>
      </c>
      <c r="C931" s="1">
        <v>112733.89</v>
      </c>
      <c r="D931" s="1">
        <v>92905.97</v>
      </c>
      <c r="E931" s="1">
        <v>93000</v>
      </c>
      <c r="F931" s="1">
        <v>0</v>
      </c>
      <c r="G931" s="1">
        <v>0</v>
      </c>
    </row>
    <row r="932" spans="1:7" s="3" customFormat="1" x14ac:dyDescent="0.25">
      <c r="A932" s="18"/>
      <c r="B932" s="19" t="s">
        <v>51</v>
      </c>
      <c r="C932" s="20">
        <f t="shared" ref="C932:G933" si="340">C933</f>
        <v>45851.58</v>
      </c>
      <c r="D932" s="20">
        <f t="shared" si="340"/>
        <v>39816.839999999997</v>
      </c>
      <c r="E932" s="22">
        <f t="shared" si="340"/>
        <v>40000</v>
      </c>
      <c r="F932" s="20">
        <f t="shared" si="340"/>
        <v>0</v>
      </c>
      <c r="G932" s="20">
        <f t="shared" si="340"/>
        <v>0</v>
      </c>
    </row>
    <row r="933" spans="1:7" s="3" customFormat="1" x14ac:dyDescent="0.25">
      <c r="A933" s="18">
        <v>3</v>
      </c>
      <c r="B933" s="19" t="s">
        <v>3</v>
      </c>
      <c r="C933" s="20">
        <f t="shared" si="340"/>
        <v>45851.58</v>
      </c>
      <c r="D933" s="20">
        <f t="shared" si="340"/>
        <v>39816.839999999997</v>
      </c>
      <c r="E933" s="22">
        <f t="shared" si="340"/>
        <v>40000</v>
      </c>
      <c r="F933" s="20">
        <f t="shared" si="340"/>
        <v>0</v>
      </c>
      <c r="G933" s="20">
        <f t="shared" si="340"/>
        <v>0</v>
      </c>
    </row>
    <row r="934" spans="1:7" s="3" customFormat="1" x14ac:dyDescent="0.25">
      <c r="A934" s="18">
        <v>38</v>
      </c>
      <c r="B934" s="19" t="s">
        <v>37</v>
      </c>
      <c r="C934" s="20">
        <f t="shared" ref="C934:G934" si="341">C935</f>
        <v>45851.58</v>
      </c>
      <c r="D934" s="20">
        <f t="shared" si="341"/>
        <v>39816.839999999997</v>
      </c>
      <c r="E934" s="22">
        <f t="shared" si="341"/>
        <v>40000</v>
      </c>
      <c r="F934" s="20">
        <f t="shared" si="341"/>
        <v>0</v>
      </c>
      <c r="G934" s="20">
        <f t="shared" si="341"/>
        <v>0</v>
      </c>
    </row>
    <row r="935" spans="1:7" hidden="1" x14ac:dyDescent="0.25">
      <c r="A935" s="158">
        <v>386</v>
      </c>
      <c r="B935" s="170" t="s">
        <v>92</v>
      </c>
      <c r="C935" s="1">
        <v>45851.58</v>
      </c>
      <c r="D935" s="1">
        <v>39816.839999999997</v>
      </c>
      <c r="E935" s="1">
        <v>40000</v>
      </c>
      <c r="F935" s="1">
        <v>0</v>
      </c>
      <c r="G935" s="1">
        <v>0</v>
      </c>
    </row>
    <row r="936" spans="1:7" x14ac:dyDescent="0.25">
      <c r="A936" s="158"/>
      <c r="B936" s="19"/>
      <c r="C936" s="19"/>
      <c r="D936" s="188"/>
      <c r="E936" s="188"/>
      <c r="F936" s="188"/>
      <c r="G936" s="1"/>
    </row>
    <row r="937" spans="1:7" s="88" customFormat="1" x14ac:dyDescent="0.25">
      <c r="A937" s="85"/>
      <c r="B937" s="86" t="s">
        <v>551</v>
      </c>
      <c r="C937" s="92">
        <f>C939+C943</f>
        <v>0</v>
      </c>
      <c r="D937" s="92">
        <f>D939+D943</f>
        <v>5972.53</v>
      </c>
      <c r="E937" s="216">
        <f>E939+E943</f>
        <v>6000</v>
      </c>
      <c r="F937" s="92">
        <f>F939+F943</f>
        <v>0</v>
      </c>
      <c r="G937" s="92">
        <f>G939+G943</f>
        <v>0</v>
      </c>
    </row>
    <row r="938" spans="1:7" s="3" customFormat="1" hidden="1" x14ac:dyDescent="0.25">
      <c r="A938" s="18"/>
      <c r="B938" s="19" t="s">
        <v>152</v>
      </c>
      <c r="C938" s="20">
        <f t="shared" ref="C938:G940" si="342">C939</f>
        <v>0</v>
      </c>
      <c r="D938" s="20">
        <f>D939+D943</f>
        <v>5972.53</v>
      </c>
      <c r="E938" s="22">
        <f>E939+E943</f>
        <v>6000</v>
      </c>
      <c r="F938" s="20">
        <f t="shared" si="342"/>
        <v>0</v>
      </c>
      <c r="G938" s="20">
        <f t="shared" si="342"/>
        <v>0</v>
      </c>
    </row>
    <row r="939" spans="1:7" s="3" customFormat="1" x14ac:dyDescent="0.25">
      <c r="A939" s="18"/>
      <c r="B939" s="19" t="s">
        <v>52</v>
      </c>
      <c r="C939" s="20">
        <f t="shared" si="342"/>
        <v>0</v>
      </c>
      <c r="D939" s="20">
        <f t="shared" si="342"/>
        <v>0</v>
      </c>
      <c r="E939" s="22">
        <f t="shared" si="342"/>
        <v>0</v>
      </c>
      <c r="F939" s="20">
        <f t="shared" si="342"/>
        <v>0</v>
      </c>
      <c r="G939" s="20">
        <f t="shared" si="342"/>
        <v>0</v>
      </c>
    </row>
    <row r="940" spans="1:7" s="3" customFormat="1" x14ac:dyDescent="0.25">
      <c r="A940" s="18">
        <v>3</v>
      </c>
      <c r="B940" s="19" t="s">
        <v>2</v>
      </c>
      <c r="C940" s="20">
        <f t="shared" si="342"/>
        <v>0</v>
      </c>
      <c r="D940" s="20">
        <f t="shared" si="342"/>
        <v>0</v>
      </c>
      <c r="E940" s="22">
        <f t="shared" si="342"/>
        <v>0</v>
      </c>
      <c r="F940" s="20">
        <f t="shared" si="342"/>
        <v>0</v>
      </c>
      <c r="G940" s="20">
        <f t="shared" si="342"/>
        <v>0</v>
      </c>
    </row>
    <row r="941" spans="1:7" s="3" customFormat="1" x14ac:dyDescent="0.25">
      <c r="A941" s="18">
        <v>38</v>
      </c>
      <c r="B941" s="19" t="s">
        <v>45</v>
      </c>
      <c r="C941" s="20">
        <f>C942</f>
        <v>0</v>
      </c>
      <c r="D941" s="20">
        <f>D942</f>
        <v>0</v>
      </c>
      <c r="E941" s="22">
        <f>E942</f>
        <v>0</v>
      </c>
      <c r="F941" s="20">
        <f>F942</f>
        <v>0</v>
      </c>
      <c r="G941" s="20">
        <f>G942</f>
        <v>0</v>
      </c>
    </row>
    <row r="942" spans="1:7" hidden="1" x14ac:dyDescent="0.25">
      <c r="A942" s="158">
        <v>386</v>
      </c>
      <c r="B942" s="170" t="s">
        <v>215</v>
      </c>
      <c r="C942" s="1">
        <v>0</v>
      </c>
      <c r="D942" s="1">
        <v>0</v>
      </c>
      <c r="E942" s="1">
        <v>0</v>
      </c>
      <c r="F942" s="1">
        <v>0</v>
      </c>
      <c r="G942" s="1">
        <v>0</v>
      </c>
    </row>
    <row r="943" spans="1:7" s="3" customFormat="1" x14ac:dyDescent="0.25">
      <c r="A943" s="18"/>
      <c r="B943" s="19" t="s">
        <v>53</v>
      </c>
      <c r="C943" s="20">
        <f t="shared" ref="C943:G945" si="343">C944</f>
        <v>0</v>
      </c>
      <c r="D943" s="20">
        <f t="shared" si="343"/>
        <v>5972.53</v>
      </c>
      <c r="E943" s="22">
        <f t="shared" si="343"/>
        <v>6000</v>
      </c>
      <c r="F943" s="20">
        <f t="shared" si="343"/>
        <v>0</v>
      </c>
      <c r="G943" s="20">
        <f t="shared" si="343"/>
        <v>0</v>
      </c>
    </row>
    <row r="944" spans="1:7" s="3" customFormat="1" x14ac:dyDescent="0.25">
      <c r="A944" s="18">
        <v>3</v>
      </c>
      <c r="B944" s="19" t="s">
        <v>3</v>
      </c>
      <c r="C944" s="20">
        <f t="shared" si="343"/>
        <v>0</v>
      </c>
      <c r="D944" s="20">
        <f t="shared" si="343"/>
        <v>5972.53</v>
      </c>
      <c r="E944" s="22">
        <f t="shared" si="343"/>
        <v>6000</v>
      </c>
      <c r="F944" s="20">
        <f t="shared" si="343"/>
        <v>0</v>
      </c>
      <c r="G944" s="20">
        <f t="shared" si="343"/>
        <v>0</v>
      </c>
    </row>
    <row r="945" spans="1:7" s="3" customFormat="1" x14ac:dyDescent="0.25">
      <c r="A945" s="18">
        <v>38</v>
      </c>
      <c r="B945" s="19" t="s">
        <v>37</v>
      </c>
      <c r="C945" s="20">
        <f t="shared" si="343"/>
        <v>0</v>
      </c>
      <c r="D945" s="20">
        <f t="shared" si="343"/>
        <v>5972.53</v>
      </c>
      <c r="E945" s="22">
        <f t="shared" si="343"/>
        <v>6000</v>
      </c>
      <c r="F945" s="20">
        <f t="shared" si="343"/>
        <v>0</v>
      </c>
      <c r="G945" s="20">
        <f t="shared" si="343"/>
        <v>0</v>
      </c>
    </row>
    <row r="946" spans="1:7" hidden="1" x14ac:dyDescent="0.25">
      <c r="A946" s="158">
        <v>386</v>
      </c>
      <c r="B946" s="170" t="s">
        <v>140</v>
      </c>
      <c r="C946" s="1">
        <v>0</v>
      </c>
      <c r="D946" s="1">
        <v>5972.53</v>
      </c>
      <c r="E946" s="1">
        <v>6000</v>
      </c>
      <c r="F946" s="1">
        <v>0</v>
      </c>
      <c r="G946" s="1">
        <v>0</v>
      </c>
    </row>
    <row r="947" spans="1:7" x14ac:dyDescent="0.25">
      <c r="A947" s="158"/>
      <c r="B947" s="170"/>
      <c r="C947" s="188"/>
      <c r="D947" s="1"/>
      <c r="E947" s="1"/>
      <c r="F947" s="1"/>
      <c r="G947" s="1"/>
    </row>
    <row r="948" spans="1:7" s="88" customFormat="1" x14ac:dyDescent="0.25">
      <c r="A948" s="85"/>
      <c r="B948" s="86" t="s">
        <v>566</v>
      </c>
      <c r="C948" s="92">
        <f>C949</f>
        <v>0</v>
      </c>
      <c r="D948" s="92">
        <f t="shared" ref="D948:G949" si="344">D949</f>
        <v>0</v>
      </c>
      <c r="E948" s="216">
        <f t="shared" si="344"/>
        <v>26500</v>
      </c>
      <c r="F948" s="92">
        <f t="shared" si="344"/>
        <v>0</v>
      </c>
      <c r="G948" s="92">
        <f t="shared" si="344"/>
        <v>0</v>
      </c>
    </row>
    <row r="949" spans="1:7" s="3" customFormat="1" hidden="1" x14ac:dyDescent="0.25">
      <c r="A949" s="18"/>
      <c r="B949" s="19" t="s">
        <v>150</v>
      </c>
      <c r="C949" s="20">
        <f>C950</f>
        <v>0</v>
      </c>
      <c r="D949" s="20">
        <f>D950</f>
        <v>0</v>
      </c>
      <c r="E949" s="20">
        <f>E950+E955</f>
        <v>26500</v>
      </c>
      <c r="F949" s="20">
        <f t="shared" si="344"/>
        <v>0</v>
      </c>
      <c r="G949" s="20">
        <f t="shared" si="344"/>
        <v>0</v>
      </c>
    </row>
    <row r="950" spans="1:7" s="3" customFormat="1" x14ac:dyDescent="0.25">
      <c r="A950" s="18"/>
      <c r="B950" s="19" t="s">
        <v>52</v>
      </c>
      <c r="C950" s="20">
        <f t="shared" ref="C950:G952" si="345">C951</f>
        <v>0</v>
      </c>
      <c r="D950" s="20">
        <f t="shared" si="345"/>
        <v>0</v>
      </c>
      <c r="E950" s="22">
        <f t="shared" si="345"/>
        <v>19000</v>
      </c>
      <c r="F950" s="20">
        <f t="shared" si="345"/>
        <v>0</v>
      </c>
      <c r="G950" s="20">
        <f t="shared" si="345"/>
        <v>0</v>
      </c>
    </row>
    <row r="951" spans="1:7" s="3" customFormat="1" x14ac:dyDescent="0.25">
      <c r="A951" s="18">
        <v>4</v>
      </c>
      <c r="B951" s="19" t="s">
        <v>3</v>
      </c>
      <c r="C951" s="20">
        <f t="shared" si="345"/>
        <v>0</v>
      </c>
      <c r="D951" s="20">
        <f t="shared" si="345"/>
        <v>0</v>
      </c>
      <c r="E951" s="22">
        <f t="shared" si="345"/>
        <v>19000</v>
      </c>
      <c r="F951" s="20">
        <f t="shared" si="345"/>
        <v>0</v>
      </c>
      <c r="G951" s="20">
        <f t="shared" si="345"/>
        <v>0</v>
      </c>
    </row>
    <row r="952" spans="1:7" s="3" customFormat="1" x14ac:dyDescent="0.25">
      <c r="A952" s="18">
        <v>42</v>
      </c>
      <c r="B952" s="19" t="s">
        <v>37</v>
      </c>
      <c r="C952" s="20">
        <f t="shared" si="345"/>
        <v>0</v>
      </c>
      <c r="D952" s="20">
        <f t="shared" si="345"/>
        <v>0</v>
      </c>
      <c r="E952" s="22">
        <f t="shared" si="345"/>
        <v>19000</v>
      </c>
      <c r="F952" s="20">
        <f t="shared" si="345"/>
        <v>0</v>
      </c>
      <c r="G952" s="20">
        <f t="shared" si="345"/>
        <v>0</v>
      </c>
    </row>
    <row r="953" spans="1:7" hidden="1" x14ac:dyDescent="0.25">
      <c r="A953" s="158">
        <v>426</v>
      </c>
      <c r="B953" s="343" t="s">
        <v>552</v>
      </c>
      <c r="C953" s="1">
        <v>0</v>
      </c>
      <c r="D953" s="1">
        <v>0</v>
      </c>
      <c r="E953" s="1">
        <v>19000</v>
      </c>
      <c r="F953" s="1">
        <v>0</v>
      </c>
      <c r="G953" s="1">
        <v>0</v>
      </c>
    </row>
    <row r="954" spans="1:7" x14ac:dyDescent="0.25">
      <c r="A954" s="18"/>
      <c r="B954" s="19" t="s">
        <v>51</v>
      </c>
      <c r="C954" s="20">
        <f t="shared" ref="C954:G956" si="346">C955</f>
        <v>0</v>
      </c>
      <c r="D954" s="20">
        <f t="shared" si="346"/>
        <v>0</v>
      </c>
      <c r="E954" s="22">
        <f t="shared" si="346"/>
        <v>7500</v>
      </c>
      <c r="F954" s="20">
        <f t="shared" si="346"/>
        <v>0</v>
      </c>
      <c r="G954" s="20">
        <f t="shared" si="346"/>
        <v>0</v>
      </c>
    </row>
    <row r="955" spans="1:7" x14ac:dyDescent="0.25">
      <c r="A955" s="18">
        <v>4</v>
      </c>
      <c r="B955" s="19" t="s">
        <v>3</v>
      </c>
      <c r="C955" s="20">
        <f t="shared" si="346"/>
        <v>0</v>
      </c>
      <c r="D955" s="20">
        <f t="shared" si="346"/>
        <v>0</v>
      </c>
      <c r="E955" s="22">
        <f t="shared" si="346"/>
        <v>7500</v>
      </c>
      <c r="F955" s="20">
        <f t="shared" si="346"/>
        <v>0</v>
      </c>
      <c r="G955" s="20">
        <f t="shared" si="346"/>
        <v>0</v>
      </c>
    </row>
    <row r="956" spans="1:7" x14ac:dyDescent="0.25">
      <c r="A956" s="18">
        <v>42</v>
      </c>
      <c r="B956" s="19" t="s">
        <v>37</v>
      </c>
      <c r="C956" s="20">
        <f t="shared" si="346"/>
        <v>0</v>
      </c>
      <c r="D956" s="20">
        <f t="shared" si="346"/>
        <v>0</v>
      </c>
      <c r="E956" s="22">
        <f t="shared" si="346"/>
        <v>7500</v>
      </c>
      <c r="F956" s="20">
        <f t="shared" si="346"/>
        <v>0</v>
      </c>
      <c r="G956" s="20">
        <f t="shared" si="346"/>
        <v>0</v>
      </c>
    </row>
    <row r="957" spans="1:7" hidden="1" x14ac:dyDescent="0.25">
      <c r="A957" s="158">
        <v>426</v>
      </c>
      <c r="B957" s="343" t="s">
        <v>552</v>
      </c>
      <c r="C957" s="163">
        <v>0</v>
      </c>
      <c r="D957" s="163">
        <v>0</v>
      </c>
      <c r="E957" s="1">
        <v>7500</v>
      </c>
      <c r="F957" s="163">
        <v>0</v>
      </c>
      <c r="G957" s="163">
        <v>0</v>
      </c>
    </row>
    <row r="958" spans="1:7" x14ac:dyDescent="0.25">
      <c r="A958" s="18"/>
      <c r="B958" s="19"/>
      <c r="C958" s="19"/>
      <c r="D958" s="22"/>
      <c r="E958" s="22"/>
      <c r="F958" s="22"/>
      <c r="G958" s="22"/>
    </row>
    <row r="959" spans="1:7" s="105" customFormat="1" x14ac:dyDescent="0.25">
      <c r="A959" s="102"/>
      <c r="B959" s="103" t="s">
        <v>171</v>
      </c>
      <c r="C959" s="104">
        <f>C974+C963</f>
        <v>0</v>
      </c>
      <c r="D959" s="104">
        <f>D974+D963</f>
        <v>63073.2</v>
      </c>
      <c r="E959" s="222">
        <f>E974+E963</f>
        <v>63500</v>
      </c>
      <c r="F959" s="104">
        <f t="shared" ref="F959:G959" si="347">F974+F963</f>
        <v>0</v>
      </c>
      <c r="G959" s="104">
        <f t="shared" si="347"/>
        <v>0</v>
      </c>
    </row>
    <row r="960" spans="1:7" s="105" customFormat="1" x14ac:dyDescent="0.25">
      <c r="A960" s="102"/>
      <c r="B960" s="106" t="s">
        <v>529</v>
      </c>
      <c r="C960" s="104">
        <f>C961+C972</f>
        <v>0</v>
      </c>
      <c r="D960" s="104">
        <f>D961+D972</f>
        <v>63073.2</v>
      </c>
      <c r="E960" s="222">
        <f t="shared" ref="E960:G960" si="348">E961+E972</f>
        <v>63500</v>
      </c>
      <c r="F960" s="104">
        <f t="shared" si="348"/>
        <v>0</v>
      </c>
      <c r="G960" s="104">
        <f t="shared" si="348"/>
        <v>0</v>
      </c>
    </row>
    <row r="961" spans="1:7" s="3" customFormat="1" hidden="1" x14ac:dyDescent="0.25">
      <c r="A961" s="18"/>
      <c r="B961" s="107" t="s">
        <v>153</v>
      </c>
      <c r="C961" s="20">
        <f t="shared" ref="C961:D964" si="349">C962</f>
        <v>0</v>
      </c>
      <c r="D961" s="20">
        <f t="shared" si="349"/>
        <v>50000</v>
      </c>
      <c r="E961" s="22">
        <f t="shared" ref="E961:G964" si="350">E962</f>
        <v>50000</v>
      </c>
      <c r="F961" s="20">
        <f t="shared" si="350"/>
        <v>0</v>
      </c>
      <c r="G961" s="20">
        <f t="shared" si="350"/>
        <v>0</v>
      </c>
    </row>
    <row r="962" spans="1:7" s="3" customFormat="1" x14ac:dyDescent="0.25">
      <c r="A962" s="18"/>
      <c r="B962" s="51" t="s">
        <v>52</v>
      </c>
      <c r="C962" s="20">
        <f t="shared" si="349"/>
        <v>0</v>
      </c>
      <c r="D962" s="20">
        <f t="shared" si="349"/>
        <v>50000</v>
      </c>
      <c r="E962" s="22">
        <f t="shared" si="350"/>
        <v>50000</v>
      </c>
      <c r="F962" s="20">
        <f t="shared" si="350"/>
        <v>0</v>
      </c>
      <c r="G962" s="20">
        <f t="shared" si="350"/>
        <v>0</v>
      </c>
    </row>
    <row r="963" spans="1:7" s="3" customFormat="1" x14ac:dyDescent="0.25">
      <c r="A963" s="18">
        <v>4</v>
      </c>
      <c r="B963" s="51" t="s">
        <v>3</v>
      </c>
      <c r="C963" s="20">
        <f t="shared" si="349"/>
        <v>0</v>
      </c>
      <c r="D963" s="20">
        <f t="shared" si="349"/>
        <v>50000</v>
      </c>
      <c r="E963" s="22">
        <f t="shared" si="350"/>
        <v>50000</v>
      </c>
      <c r="F963" s="20">
        <f t="shared" si="350"/>
        <v>0</v>
      </c>
      <c r="G963" s="20">
        <f t="shared" si="350"/>
        <v>0</v>
      </c>
    </row>
    <row r="964" spans="1:7" s="3" customFormat="1" x14ac:dyDescent="0.25">
      <c r="A964" s="18">
        <v>42</v>
      </c>
      <c r="B964" s="51" t="s">
        <v>37</v>
      </c>
      <c r="C964" s="20">
        <f t="shared" si="349"/>
        <v>0</v>
      </c>
      <c r="D964" s="20">
        <f t="shared" si="349"/>
        <v>50000</v>
      </c>
      <c r="E964" s="22">
        <f t="shared" si="350"/>
        <v>50000</v>
      </c>
      <c r="F964" s="20">
        <f t="shared" si="350"/>
        <v>0</v>
      </c>
      <c r="G964" s="20">
        <f t="shared" si="350"/>
        <v>0</v>
      </c>
    </row>
    <row r="965" spans="1:7" s="161" customFormat="1" hidden="1" x14ac:dyDescent="0.25">
      <c r="A965" s="158">
        <v>421</v>
      </c>
      <c r="B965" s="170" t="s">
        <v>92</v>
      </c>
      <c r="C965" s="163">
        <v>0</v>
      </c>
      <c r="D965" s="163">
        <v>50000</v>
      </c>
      <c r="E965" s="1">
        <v>50000</v>
      </c>
      <c r="F965" s="163">
        <v>0</v>
      </c>
      <c r="G965" s="163">
        <v>0</v>
      </c>
    </row>
    <row r="966" spans="1:7" s="3" customFormat="1" x14ac:dyDescent="0.25">
      <c r="A966" s="18"/>
      <c r="B966" s="19" t="s">
        <v>51</v>
      </c>
      <c r="C966" s="20">
        <f t="shared" ref="C966:G968" si="351">C967</f>
        <v>0</v>
      </c>
      <c r="D966" s="20">
        <f t="shared" si="351"/>
        <v>0</v>
      </c>
      <c r="E966" s="22">
        <f t="shared" si="351"/>
        <v>0</v>
      </c>
      <c r="F966" s="20">
        <f t="shared" si="351"/>
        <v>0</v>
      </c>
      <c r="G966" s="20">
        <f t="shared" si="351"/>
        <v>0</v>
      </c>
    </row>
    <row r="967" spans="1:7" s="3" customFormat="1" x14ac:dyDescent="0.25">
      <c r="A967" s="18">
        <v>4</v>
      </c>
      <c r="B967" s="19" t="s">
        <v>3</v>
      </c>
      <c r="C967" s="20">
        <f t="shared" si="351"/>
        <v>0</v>
      </c>
      <c r="D967" s="20">
        <f t="shared" si="351"/>
        <v>0</v>
      </c>
      <c r="E967" s="22">
        <f t="shared" si="351"/>
        <v>0</v>
      </c>
      <c r="F967" s="20">
        <f t="shared" si="351"/>
        <v>0</v>
      </c>
      <c r="G967" s="20">
        <f t="shared" si="351"/>
        <v>0</v>
      </c>
    </row>
    <row r="968" spans="1:7" s="3" customFormat="1" x14ac:dyDescent="0.25">
      <c r="A968" s="18">
        <v>42</v>
      </c>
      <c r="B968" s="19" t="s">
        <v>37</v>
      </c>
      <c r="C968" s="20">
        <f t="shared" si="351"/>
        <v>0</v>
      </c>
      <c r="D968" s="20">
        <f t="shared" si="351"/>
        <v>0</v>
      </c>
      <c r="E968" s="22">
        <f t="shared" si="351"/>
        <v>0</v>
      </c>
      <c r="F968" s="20">
        <f t="shared" si="351"/>
        <v>0</v>
      </c>
      <c r="G968" s="20">
        <f t="shared" si="351"/>
        <v>0</v>
      </c>
    </row>
    <row r="969" spans="1:7" s="3" customFormat="1" hidden="1" x14ac:dyDescent="0.25">
      <c r="A969" s="158">
        <v>421</v>
      </c>
      <c r="B969" s="170" t="s">
        <v>92</v>
      </c>
      <c r="C969" s="163">
        <v>0</v>
      </c>
      <c r="D969" s="163">
        <v>0</v>
      </c>
      <c r="E969" s="1">
        <v>0</v>
      </c>
      <c r="F969" s="163">
        <v>0</v>
      </c>
      <c r="G969" s="163">
        <v>0</v>
      </c>
    </row>
    <row r="970" spans="1:7" x14ac:dyDescent="0.25">
      <c r="A970" s="158"/>
      <c r="B970" s="170"/>
      <c r="C970" s="170"/>
      <c r="D970" s="194"/>
      <c r="E970" s="188"/>
      <c r="F970" s="194"/>
      <c r="G970" s="163"/>
    </row>
    <row r="971" spans="1:7" s="105" customFormat="1" ht="27" customHeight="1" x14ac:dyDescent="0.25">
      <c r="A971" s="102"/>
      <c r="B971" s="334" t="s">
        <v>530</v>
      </c>
      <c r="C971" s="104">
        <f t="shared" ref="C971:G971" si="352">C972</f>
        <v>0</v>
      </c>
      <c r="D971" s="104">
        <f t="shared" si="352"/>
        <v>13073.2</v>
      </c>
      <c r="E971" s="222">
        <f t="shared" si="352"/>
        <v>13500</v>
      </c>
      <c r="F971" s="104">
        <f t="shared" si="352"/>
        <v>0</v>
      </c>
      <c r="G971" s="104">
        <f t="shared" si="352"/>
        <v>0</v>
      </c>
    </row>
    <row r="972" spans="1:7" s="3" customFormat="1" hidden="1" x14ac:dyDescent="0.25">
      <c r="A972" s="18"/>
      <c r="B972" s="76" t="s">
        <v>153</v>
      </c>
      <c r="C972" s="20">
        <f t="shared" ref="C972:G975" si="353">C973</f>
        <v>0</v>
      </c>
      <c r="D972" s="20">
        <f t="shared" si="353"/>
        <v>13073.2</v>
      </c>
      <c r="E972" s="22">
        <f t="shared" si="353"/>
        <v>13500</v>
      </c>
      <c r="F972" s="20">
        <f t="shared" si="353"/>
        <v>0</v>
      </c>
      <c r="G972" s="20">
        <f t="shared" si="353"/>
        <v>0</v>
      </c>
    </row>
    <row r="973" spans="1:7" s="3" customFormat="1" x14ac:dyDescent="0.25">
      <c r="A973" s="18"/>
      <c r="B973" s="19" t="s">
        <v>52</v>
      </c>
      <c r="C973" s="20">
        <f t="shared" si="353"/>
        <v>0</v>
      </c>
      <c r="D973" s="20">
        <f t="shared" si="353"/>
        <v>13073.2</v>
      </c>
      <c r="E973" s="22">
        <f t="shared" si="353"/>
        <v>13500</v>
      </c>
      <c r="F973" s="20">
        <f t="shared" si="353"/>
        <v>0</v>
      </c>
      <c r="G973" s="20">
        <f t="shared" si="353"/>
        <v>0</v>
      </c>
    </row>
    <row r="974" spans="1:7" s="3" customFormat="1" x14ac:dyDescent="0.25">
      <c r="A974" s="18">
        <v>4</v>
      </c>
      <c r="B974" s="19" t="s">
        <v>3</v>
      </c>
      <c r="C974" s="20">
        <f t="shared" si="353"/>
        <v>0</v>
      </c>
      <c r="D974" s="20">
        <f t="shared" si="353"/>
        <v>13073.2</v>
      </c>
      <c r="E974" s="22">
        <f t="shared" si="353"/>
        <v>13500</v>
      </c>
      <c r="F974" s="20">
        <f t="shared" si="353"/>
        <v>0</v>
      </c>
      <c r="G974" s="20">
        <f t="shared" si="353"/>
        <v>0</v>
      </c>
    </row>
    <row r="975" spans="1:7" s="3" customFormat="1" x14ac:dyDescent="0.25">
      <c r="A975" s="18">
        <v>42</v>
      </c>
      <c r="B975" s="19" t="s">
        <v>37</v>
      </c>
      <c r="C975" s="20">
        <f t="shared" si="353"/>
        <v>0</v>
      </c>
      <c r="D975" s="20">
        <f t="shared" si="353"/>
        <v>13073.2</v>
      </c>
      <c r="E975" s="22">
        <f t="shared" si="353"/>
        <v>13500</v>
      </c>
      <c r="F975" s="20">
        <f t="shared" si="353"/>
        <v>0</v>
      </c>
      <c r="G975" s="20">
        <f t="shared" si="353"/>
        <v>0</v>
      </c>
    </row>
    <row r="976" spans="1:7" hidden="1" x14ac:dyDescent="0.25">
      <c r="A976" s="158">
        <v>426</v>
      </c>
      <c r="B976" s="199" t="s">
        <v>227</v>
      </c>
      <c r="C976" s="1">
        <v>0</v>
      </c>
      <c r="D976" s="1">
        <v>13073.2</v>
      </c>
      <c r="E976" s="1">
        <v>13500</v>
      </c>
      <c r="F976" s="1">
        <v>0</v>
      </c>
      <c r="G976" s="1">
        <v>0</v>
      </c>
    </row>
    <row r="977" spans="1:12" x14ac:dyDescent="0.25">
      <c r="A977" s="158"/>
      <c r="B977" s="170"/>
      <c r="C977" s="170"/>
      <c r="D977" s="194"/>
      <c r="E977" s="188"/>
      <c r="F977" s="194"/>
      <c r="G977" s="163"/>
    </row>
    <row r="978" spans="1:12" s="69" customFormat="1" x14ac:dyDescent="0.25">
      <c r="A978" s="67"/>
      <c r="B978" s="67" t="s">
        <v>289</v>
      </c>
      <c r="C978" s="68">
        <f>C979+C990+C1000</f>
        <v>40546.82</v>
      </c>
      <c r="D978" s="68">
        <f>D979+D990+D1000</f>
        <v>43980.45</v>
      </c>
      <c r="E978" s="198">
        <f>E979+E990+E1000</f>
        <v>42500</v>
      </c>
      <c r="F978" s="68">
        <f>F979+F990+F1000</f>
        <v>42500</v>
      </c>
      <c r="G978" s="68">
        <f>G979+G990+G1000</f>
        <v>42500</v>
      </c>
    </row>
    <row r="979" spans="1:12" s="69" customFormat="1" x14ac:dyDescent="0.25">
      <c r="A979" s="67"/>
      <c r="B979" s="70" t="s">
        <v>558</v>
      </c>
      <c r="C979" s="71">
        <f>C981+C985</f>
        <v>39816.839999999997</v>
      </c>
      <c r="D979" s="71">
        <f>D981+D985</f>
        <v>42816.84</v>
      </c>
      <c r="E979" s="108">
        <f t="shared" ref="E979:G979" si="354">E980</f>
        <v>41000</v>
      </c>
      <c r="F979" s="71">
        <f t="shared" si="354"/>
        <v>41000</v>
      </c>
      <c r="G979" s="71">
        <f t="shared" si="354"/>
        <v>41000</v>
      </c>
    </row>
    <row r="980" spans="1:12" s="3" customFormat="1" hidden="1" x14ac:dyDescent="0.25">
      <c r="A980" s="18"/>
      <c r="B980" s="19" t="s">
        <v>154</v>
      </c>
      <c r="C980" s="20">
        <f>C981+C985</f>
        <v>39816.839999999997</v>
      </c>
      <c r="D980" s="20">
        <f>D981+D985</f>
        <v>42816.84</v>
      </c>
      <c r="E980" s="22">
        <f>E981+E985</f>
        <v>41000</v>
      </c>
      <c r="F980" s="20">
        <f>F981+F985</f>
        <v>41000</v>
      </c>
      <c r="G980" s="20">
        <f>G981+G985</f>
        <v>41000</v>
      </c>
    </row>
    <row r="981" spans="1:12" s="3" customFormat="1" x14ac:dyDescent="0.25">
      <c r="A981" s="18"/>
      <c r="B981" s="19" t="s">
        <v>52</v>
      </c>
      <c r="C981" s="20">
        <f t="shared" ref="C981:G983" si="355">C982</f>
        <v>39816.839999999997</v>
      </c>
      <c r="D981" s="20">
        <f t="shared" si="355"/>
        <v>42816.84</v>
      </c>
      <c r="E981" s="22">
        <f t="shared" si="355"/>
        <v>41000</v>
      </c>
      <c r="F981" s="20">
        <f t="shared" si="355"/>
        <v>41000</v>
      </c>
      <c r="G981" s="20">
        <f t="shared" si="355"/>
        <v>41000</v>
      </c>
    </row>
    <row r="982" spans="1:12" s="3" customFormat="1" x14ac:dyDescent="0.25">
      <c r="A982" s="18">
        <v>3</v>
      </c>
      <c r="B982" s="19" t="s">
        <v>2</v>
      </c>
      <c r="C982" s="20">
        <f t="shared" si="355"/>
        <v>39816.839999999997</v>
      </c>
      <c r="D982" s="20">
        <f t="shared" si="355"/>
        <v>42816.84</v>
      </c>
      <c r="E982" s="22">
        <f t="shared" si="355"/>
        <v>41000</v>
      </c>
      <c r="F982" s="20">
        <f t="shared" si="355"/>
        <v>41000</v>
      </c>
      <c r="G982" s="20">
        <f t="shared" si="355"/>
        <v>41000</v>
      </c>
    </row>
    <row r="983" spans="1:12" s="3" customFormat="1" x14ac:dyDescent="0.25">
      <c r="A983" s="18">
        <v>38</v>
      </c>
      <c r="B983" s="19" t="s">
        <v>31</v>
      </c>
      <c r="C983" s="20">
        <f t="shared" si="355"/>
        <v>39816.839999999997</v>
      </c>
      <c r="D983" s="20">
        <f t="shared" si="355"/>
        <v>42816.84</v>
      </c>
      <c r="E983" s="22">
        <f t="shared" si="355"/>
        <v>41000</v>
      </c>
      <c r="F983" s="20">
        <f t="shared" si="355"/>
        <v>41000</v>
      </c>
      <c r="G983" s="20">
        <f t="shared" si="355"/>
        <v>41000</v>
      </c>
    </row>
    <row r="984" spans="1:12" hidden="1" x14ac:dyDescent="0.25">
      <c r="A984" s="158">
        <v>381</v>
      </c>
      <c r="B984" s="170" t="s">
        <v>87</v>
      </c>
      <c r="C984" s="1">
        <v>39816.839999999997</v>
      </c>
      <c r="D984" s="1">
        <v>42816.84</v>
      </c>
      <c r="E984" s="1">
        <v>41000</v>
      </c>
      <c r="F984" s="1">
        <v>41000</v>
      </c>
      <c r="G984" s="1">
        <v>41000</v>
      </c>
    </row>
    <row r="985" spans="1:12" x14ac:dyDescent="0.25">
      <c r="A985" s="18"/>
      <c r="B985" s="19" t="s">
        <v>214</v>
      </c>
      <c r="C985" s="20">
        <f t="shared" ref="C985:G986" si="356">C986</f>
        <v>0</v>
      </c>
      <c r="D985" s="20">
        <f t="shared" si="356"/>
        <v>0</v>
      </c>
      <c r="E985" s="22">
        <f t="shared" si="356"/>
        <v>0</v>
      </c>
      <c r="F985" s="20">
        <f t="shared" si="356"/>
        <v>0</v>
      </c>
      <c r="G985" s="20">
        <f t="shared" si="356"/>
        <v>0</v>
      </c>
      <c r="H985" s="3"/>
      <c r="I985" s="3"/>
      <c r="J985" s="3"/>
      <c r="K985" s="3"/>
      <c r="L985" s="3"/>
    </row>
    <row r="986" spans="1:12" x14ac:dyDescent="0.25">
      <c r="A986" s="18">
        <v>3</v>
      </c>
      <c r="B986" s="19" t="s">
        <v>2</v>
      </c>
      <c r="C986" s="20">
        <f t="shared" si="356"/>
        <v>0</v>
      </c>
      <c r="D986" s="20">
        <f t="shared" si="356"/>
        <v>0</v>
      </c>
      <c r="E986" s="22">
        <f t="shared" si="356"/>
        <v>0</v>
      </c>
      <c r="F986" s="20">
        <f t="shared" si="356"/>
        <v>0</v>
      </c>
      <c r="G986" s="20">
        <f t="shared" si="356"/>
        <v>0</v>
      </c>
      <c r="H986" s="3"/>
      <c r="I986" s="3"/>
      <c r="J986" s="3"/>
      <c r="K986" s="3"/>
      <c r="L986" s="3"/>
    </row>
    <row r="987" spans="1:12" x14ac:dyDescent="0.25">
      <c r="A987" s="18">
        <v>38</v>
      </c>
      <c r="B987" s="19" t="s">
        <v>31</v>
      </c>
      <c r="C987" s="20">
        <f>C988</f>
        <v>0</v>
      </c>
      <c r="D987" s="20">
        <f>D988</f>
        <v>0</v>
      </c>
      <c r="E987" s="22">
        <f>E988</f>
        <v>0</v>
      </c>
      <c r="F987" s="20">
        <f>F988</f>
        <v>0</v>
      </c>
      <c r="G987" s="20">
        <f>G988</f>
        <v>0</v>
      </c>
      <c r="H987" s="3"/>
      <c r="I987" s="3"/>
      <c r="J987" s="3"/>
      <c r="K987" s="3"/>
      <c r="L987" s="3"/>
    </row>
    <row r="988" spans="1:12" hidden="1" x14ac:dyDescent="0.25">
      <c r="A988" s="158">
        <v>381</v>
      </c>
      <c r="B988" s="170" t="s">
        <v>257</v>
      </c>
      <c r="C988" s="1">
        <v>0</v>
      </c>
      <c r="D988" s="1">
        <v>0</v>
      </c>
      <c r="E988" s="1">
        <v>0</v>
      </c>
      <c r="F988" s="1">
        <v>0</v>
      </c>
      <c r="G988" s="1">
        <v>0</v>
      </c>
    </row>
    <row r="989" spans="1:12" x14ac:dyDescent="0.25">
      <c r="A989" s="158"/>
      <c r="B989" s="170"/>
      <c r="C989" s="170"/>
      <c r="D989" s="194"/>
      <c r="E989" s="188"/>
      <c r="F989" s="194"/>
      <c r="G989" s="163"/>
    </row>
    <row r="990" spans="1:12" s="223" customFormat="1" x14ac:dyDescent="0.25">
      <c r="A990" s="67"/>
      <c r="B990" s="70" t="s">
        <v>479</v>
      </c>
      <c r="C990" s="108">
        <f t="shared" ref="C990:G990" si="357">C991</f>
        <v>0</v>
      </c>
      <c r="D990" s="108">
        <f t="shared" si="357"/>
        <v>500</v>
      </c>
      <c r="E990" s="108">
        <f t="shared" si="357"/>
        <v>500</v>
      </c>
      <c r="F990" s="108">
        <f t="shared" si="357"/>
        <v>500</v>
      </c>
      <c r="G990" s="108">
        <f t="shared" si="357"/>
        <v>500</v>
      </c>
    </row>
    <row r="991" spans="1:12" s="3" customFormat="1" hidden="1" x14ac:dyDescent="0.25">
      <c r="A991" s="18"/>
      <c r="B991" s="19" t="s">
        <v>155</v>
      </c>
      <c r="C991" s="20">
        <f t="shared" ref="C991:G997" si="358">C992</f>
        <v>0</v>
      </c>
      <c r="D991" s="20">
        <f t="shared" si="358"/>
        <v>500</v>
      </c>
      <c r="E991" s="22">
        <f t="shared" si="358"/>
        <v>500</v>
      </c>
      <c r="F991" s="20">
        <f t="shared" si="358"/>
        <v>500</v>
      </c>
      <c r="G991" s="20">
        <f t="shared" si="358"/>
        <v>500</v>
      </c>
    </row>
    <row r="992" spans="1:12" s="3" customFormat="1" x14ac:dyDescent="0.25">
      <c r="A992" s="18"/>
      <c r="B992" s="19" t="s">
        <v>52</v>
      </c>
      <c r="C992" s="20">
        <f>C993</f>
        <v>0</v>
      </c>
      <c r="D992" s="20">
        <f>D993</f>
        <v>500</v>
      </c>
      <c r="E992" s="22">
        <f>E993</f>
        <v>500</v>
      </c>
      <c r="F992" s="20">
        <f>F993</f>
        <v>500</v>
      </c>
      <c r="G992" s="20">
        <f>G993</f>
        <v>500</v>
      </c>
    </row>
    <row r="993" spans="1:7" s="3" customFormat="1" x14ac:dyDescent="0.25">
      <c r="A993" s="18">
        <v>3</v>
      </c>
      <c r="B993" s="19" t="s">
        <v>2</v>
      </c>
      <c r="C993" s="20">
        <f>C994+C997</f>
        <v>0</v>
      </c>
      <c r="D993" s="20">
        <f>D994+D997</f>
        <v>500</v>
      </c>
      <c r="E993" s="22">
        <f>E994+E997</f>
        <v>500</v>
      </c>
      <c r="F993" s="20">
        <f>F994+F997</f>
        <v>500</v>
      </c>
      <c r="G993" s="20">
        <f>G994+G997</f>
        <v>500</v>
      </c>
    </row>
    <row r="994" spans="1:7" s="3" customFormat="1" x14ac:dyDescent="0.25">
      <c r="A994" s="18">
        <v>32</v>
      </c>
      <c r="B994" s="19" t="s">
        <v>22</v>
      </c>
      <c r="C994" s="20">
        <f t="shared" ref="C994:G995" si="359">C995</f>
        <v>0</v>
      </c>
      <c r="D994" s="20">
        <f t="shared" si="359"/>
        <v>0</v>
      </c>
      <c r="E994" s="22">
        <f t="shared" si="359"/>
        <v>0</v>
      </c>
      <c r="F994" s="20">
        <f t="shared" si="359"/>
        <v>0</v>
      </c>
      <c r="G994" s="20">
        <f t="shared" si="359"/>
        <v>0</v>
      </c>
    </row>
    <row r="995" spans="1:7" s="3" customFormat="1" hidden="1" x14ac:dyDescent="0.25">
      <c r="A995" s="158">
        <v>323</v>
      </c>
      <c r="B995" s="170" t="s">
        <v>25</v>
      </c>
      <c r="C995" s="163">
        <f t="shared" si="359"/>
        <v>0</v>
      </c>
      <c r="D995" s="163">
        <f t="shared" si="359"/>
        <v>0</v>
      </c>
      <c r="E995" s="1">
        <f t="shared" si="359"/>
        <v>0</v>
      </c>
      <c r="F995" s="163">
        <f t="shared" si="359"/>
        <v>0</v>
      </c>
      <c r="G995" s="163">
        <f t="shared" si="359"/>
        <v>0</v>
      </c>
    </row>
    <row r="996" spans="1:7" s="3" customFormat="1" hidden="1" x14ac:dyDescent="0.25">
      <c r="A996" s="158">
        <v>3237</v>
      </c>
      <c r="B996" s="170" t="s">
        <v>231</v>
      </c>
      <c r="C996" s="163">
        <v>0</v>
      </c>
      <c r="D996" s="163">
        <v>0</v>
      </c>
      <c r="E996" s="1">
        <v>0</v>
      </c>
      <c r="F996" s="163">
        <v>0</v>
      </c>
      <c r="G996" s="163">
        <v>0</v>
      </c>
    </row>
    <row r="997" spans="1:7" s="3" customFormat="1" x14ac:dyDescent="0.25">
      <c r="A997" s="18">
        <v>38</v>
      </c>
      <c r="B997" s="19" t="s">
        <v>31</v>
      </c>
      <c r="C997" s="20">
        <f t="shared" si="358"/>
        <v>0</v>
      </c>
      <c r="D997" s="20">
        <f t="shared" si="358"/>
        <v>500</v>
      </c>
      <c r="E997" s="22">
        <f t="shared" si="358"/>
        <v>500</v>
      </c>
      <c r="F997" s="20">
        <f t="shared" si="358"/>
        <v>500</v>
      </c>
      <c r="G997" s="20">
        <f t="shared" si="358"/>
        <v>500</v>
      </c>
    </row>
    <row r="998" spans="1:7" hidden="1" x14ac:dyDescent="0.25">
      <c r="A998" s="158">
        <v>381</v>
      </c>
      <c r="B998" s="170" t="s">
        <v>164</v>
      </c>
      <c r="C998" s="1">
        <v>0</v>
      </c>
      <c r="D998" s="1">
        <v>500</v>
      </c>
      <c r="E998" s="1">
        <v>500</v>
      </c>
      <c r="F998" s="1">
        <v>500</v>
      </c>
      <c r="G998" s="1">
        <v>500</v>
      </c>
    </row>
    <row r="999" spans="1:7" x14ac:dyDescent="0.25">
      <c r="A999" s="158"/>
      <c r="B999" s="170"/>
      <c r="C999" s="170"/>
      <c r="D999" s="188"/>
      <c r="E999" s="188"/>
      <c r="F999" s="188"/>
      <c r="G999" s="1"/>
    </row>
    <row r="1000" spans="1:7" s="69" customFormat="1" x14ac:dyDescent="0.25">
      <c r="A1000" s="67"/>
      <c r="B1000" s="70" t="s">
        <v>480</v>
      </c>
      <c r="C1000" s="71">
        <f t="shared" ref="C1000:G1000" si="360">C1001</f>
        <v>729.98</v>
      </c>
      <c r="D1000" s="71">
        <f t="shared" si="360"/>
        <v>663.61</v>
      </c>
      <c r="E1000" s="108">
        <f t="shared" si="360"/>
        <v>1000</v>
      </c>
      <c r="F1000" s="71">
        <f t="shared" si="360"/>
        <v>1000</v>
      </c>
      <c r="G1000" s="71">
        <f t="shared" si="360"/>
        <v>1000</v>
      </c>
    </row>
    <row r="1001" spans="1:7" s="3" customFormat="1" hidden="1" x14ac:dyDescent="0.25">
      <c r="A1001" s="18"/>
      <c r="B1001" s="19" t="s">
        <v>155</v>
      </c>
      <c r="C1001" s="20">
        <f t="shared" ref="C1001:G1004" si="361">C1002</f>
        <v>729.98</v>
      </c>
      <c r="D1001" s="20">
        <f t="shared" si="361"/>
        <v>663.61</v>
      </c>
      <c r="E1001" s="22">
        <f t="shared" si="361"/>
        <v>1000</v>
      </c>
      <c r="F1001" s="20">
        <f t="shared" si="361"/>
        <v>1000</v>
      </c>
      <c r="G1001" s="20">
        <f t="shared" si="361"/>
        <v>1000</v>
      </c>
    </row>
    <row r="1002" spans="1:7" s="3" customFormat="1" x14ac:dyDescent="0.25">
      <c r="A1002" s="18"/>
      <c r="B1002" s="19" t="s">
        <v>52</v>
      </c>
      <c r="C1002" s="20">
        <f t="shared" si="361"/>
        <v>729.98</v>
      </c>
      <c r="D1002" s="20">
        <f t="shared" si="361"/>
        <v>663.61</v>
      </c>
      <c r="E1002" s="22">
        <f t="shared" si="361"/>
        <v>1000</v>
      </c>
      <c r="F1002" s="20">
        <f t="shared" si="361"/>
        <v>1000</v>
      </c>
      <c r="G1002" s="20">
        <f t="shared" si="361"/>
        <v>1000</v>
      </c>
    </row>
    <row r="1003" spans="1:7" s="3" customFormat="1" x14ac:dyDescent="0.25">
      <c r="A1003" s="18">
        <v>3</v>
      </c>
      <c r="B1003" s="19" t="s">
        <v>2</v>
      </c>
      <c r="C1003" s="20">
        <f t="shared" si="361"/>
        <v>729.98</v>
      </c>
      <c r="D1003" s="20">
        <f t="shared" si="361"/>
        <v>663.61</v>
      </c>
      <c r="E1003" s="22">
        <f t="shared" si="361"/>
        <v>1000</v>
      </c>
      <c r="F1003" s="20">
        <f t="shared" si="361"/>
        <v>1000</v>
      </c>
      <c r="G1003" s="20">
        <f t="shared" si="361"/>
        <v>1000</v>
      </c>
    </row>
    <row r="1004" spans="1:7" s="3" customFormat="1" x14ac:dyDescent="0.25">
      <c r="A1004" s="18">
        <v>38</v>
      </c>
      <c r="B1004" s="19" t="s">
        <v>31</v>
      </c>
      <c r="C1004" s="20">
        <f t="shared" si="361"/>
        <v>729.98</v>
      </c>
      <c r="D1004" s="20">
        <f t="shared" si="361"/>
        <v>663.61</v>
      </c>
      <c r="E1004" s="22">
        <f t="shared" si="361"/>
        <v>1000</v>
      </c>
      <c r="F1004" s="20">
        <f t="shared" si="361"/>
        <v>1000</v>
      </c>
      <c r="G1004" s="20">
        <f t="shared" si="361"/>
        <v>1000</v>
      </c>
    </row>
    <row r="1005" spans="1:7" hidden="1" x14ac:dyDescent="0.25">
      <c r="A1005" s="158">
        <v>381</v>
      </c>
      <c r="B1005" s="170" t="s">
        <v>114</v>
      </c>
      <c r="C1005" s="1">
        <v>729.98</v>
      </c>
      <c r="D1005" s="1">
        <v>663.61</v>
      </c>
      <c r="E1005" s="1">
        <v>1000</v>
      </c>
      <c r="F1005" s="1">
        <v>1000</v>
      </c>
      <c r="G1005" s="1">
        <v>1000</v>
      </c>
    </row>
    <row r="1006" spans="1:7" x14ac:dyDescent="0.25">
      <c r="A1006" s="158"/>
      <c r="B1006" s="170"/>
      <c r="C1006" s="170"/>
      <c r="D1006" s="194"/>
      <c r="E1006" s="188"/>
      <c r="F1006" s="194"/>
      <c r="G1006" s="163"/>
    </row>
    <row r="1007" spans="1:7" s="112" customFormat="1" x14ac:dyDescent="0.25">
      <c r="A1007" s="109"/>
      <c r="B1007" s="110" t="s">
        <v>173</v>
      </c>
      <c r="C1007" s="111">
        <f t="shared" ref="C1007:D1007" si="362">C1008+C1015</f>
        <v>52803.9</v>
      </c>
      <c r="D1007" s="111">
        <f t="shared" si="362"/>
        <v>170304.27</v>
      </c>
      <c r="E1007" s="224">
        <f>E1008+E1015</f>
        <v>267000</v>
      </c>
      <c r="F1007" s="111">
        <f t="shared" ref="F1007:G1007" si="363">F1008+F1015</f>
        <v>47000</v>
      </c>
      <c r="G1007" s="111">
        <f t="shared" si="363"/>
        <v>47000</v>
      </c>
    </row>
    <row r="1008" spans="1:7" s="112" customFormat="1" x14ac:dyDescent="0.25">
      <c r="A1008" s="109"/>
      <c r="B1008" s="110" t="s">
        <v>481</v>
      </c>
      <c r="C1008" s="111">
        <f t="shared" ref="C1008:G1008" si="364">C1009</f>
        <v>35171.54</v>
      </c>
      <c r="D1008" s="111">
        <f t="shared" si="364"/>
        <v>35304.269999999997</v>
      </c>
      <c r="E1008" s="224">
        <f t="shared" si="364"/>
        <v>37000</v>
      </c>
      <c r="F1008" s="111">
        <f t="shared" si="364"/>
        <v>37000</v>
      </c>
      <c r="G1008" s="111">
        <f t="shared" si="364"/>
        <v>37000</v>
      </c>
    </row>
    <row r="1009" spans="1:7" s="3" customFormat="1" hidden="1" x14ac:dyDescent="0.25">
      <c r="A1009" s="18"/>
      <c r="B1009" s="19" t="s">
        <v>156</v>
      </c>
      <c r="C1009" s="20">
        <f t="shared" ref="C1009:G1011" si="365">C1010</f>
        <v>35171.54</v>
      </c>
      <c r="D1009" s="20">
        <f t="shared" si="365"/>
        <v>35304.269999999997</v>
      </c>
      <c r="E1009" s="22">
        <f t="shared" si="365"/>
        <v>37000</v>
      </c>
      <c r="F1009" s="20">
        <f t="shared" si="365"/>
        <v>37000</v>
      </c>
      <c r="G1009" s="20">
        <f t="shared" si="365"/>
        <v>37000</v>
      </c>
    </row>
    <row r="1010" spans="1:7" s="3" customFormat="1" x14ac:dyDescent="0.25">
      <c r="A1010" s="18"/>
      <c r="B1010" s="19" t="s">
        <v>52</v>
      </c>
      <c r="C1010" s="20">
        <f t="shared" si="365"/>
        <v>35171.54</v>
      </c>
      <c r="D1010" s="20">
        <f t="shared" si="365"/>
        <v>35304.269999999997</v>
      </c>
      <c r="E1010" s="22">
        <f t="shared" si="365"/>
        <v>37000</v>
      </c>
      <c r="F1010" s="20">
        <f t="shared" si="365"/>
        <v>37000</v>
      </c>
      <c r="G1010" s="20">
        <f t="shared" si="365"/>
        <v>37000</v>
      </c>
    </row>
    <row r="1011" spans="1:7" s="3" customFormat="1" x14ac:dyDescent="0.25">
      <c r="A1011" s="18">
        <v>3</v>
      </c>
      <c r="B1011" s="19" t="s">
        <v>2</v>
      </c>
      <c r="C1011" s="20">
        <f t="shared" si="365"/>
        <v>35171.54</v>
      </c>
      <c r="D1011" s="20">
        <f t="shared" si="365"/>
        <v>35304.269999999997</v>
      </c>
      <c r="E1011" s="22">
        <f t="shared" si="365"/>
        <v>37000</v>
      </c>
      <c r="F1011" s="20">
        <f t="shared" si="365"/>
        <v>37000</v>
      </c>
      <c r="G1011" s="20">
        <f t="shared" si="365"/>
        <v>37000</v>
      </c>
    </row>
    <row r="1012" spans="1:7" s="3" customFormat="1" x14ac:dyDescent="0.25">
      <c r="A1012" s="18">
        <v>38</v>
      </c>
      <c r="B1012" s="19" t="s">
        <v>31</v>
      </c>
      <c r="C1012" s="20">
        <f>C1013</f>
        <v>35171.54</v>
      </c>
      <c r="D1012" s="20">
        <f>D1013</f>
        <v>35304.269999999997</v>
      </c>
      <c r="E1012" s="22">
        <f>E1013</f>
        <v>37000</v>
      </c>
      <c r="F1012" s="20">
        <f>F1013</f>
        <v>37000</v>
      </c>
      <c r="G1012" s="20">
        <f>G1013</f>
        <v>37000</v>
      </c>
    </row>
    <row r="1013" spans="1:7" hidden="1" x14ac:dyDescent="0.25">
      <c r="A1013" s="158">
        <v>381</v>
      </c>
      <c r="B1013" s="170" t="s">
        <v>88</v>
      </c>
      <c r="C1013" s="1">
        <v>35171.54</v>
      </c>
      <c r="D1013" s="1">
        <v>35304.269999999997</v>
      </c>
      <c r="E1013" s="1">
        <v>37000</v>
      </c>
      <c r="F1013" s="1">
        <v>37000</v>
      </c>
      <c r="G1013" s="1">
        <v>37000</v>
      </c>
    </row>
    <row r="1014" spans="1:7" x14ac:dyDescent="0.25">
      <c r="A1014" s="225"/>
      <c r="B1014" s="226"/>
      <c r="C1014" s="226"/>
      <c r="D1014" s="227"/>
      <c r="E1014" s="228"/>
      <c r="F1014" s="227"/>
      <c r="G1014" s="163"/>
    </row>
    <row r="1015" spans="1:7" s="112" customFormat="1" x14ac:dyDescent="0.25">
      <c r="A1015" s="109"/>
      <c r="B1015" s="110" t="s">
        <v>236</v>
      </c>
      <c r="C1015" s="113">
        <f>C1016</f>
        <v>17632.36</v>
      </c>
      <c r="D1015" s="113">
        <f>D1016</f>
        <v>135000</v>
      </c>
      <c r="E1015" s="277">
        <f>E1016</f>
        <v>230000</v>
      </c>
      <c r="F1015" s="113">
        <f>F1016</f>
        <v>10000</v>
      </c>
      <c r="G1015" s="111">
        <f>G1016</f>
        <v>10000</v>
      </c>
    </row>
    <row r="1016" spans="1:7" s="3" customFormat="1" hidden="1" x14ac:dyDescent="0.25">
      <c r="A1016" s="18"/>
      <c r="B1016" s="19" t="s">
        <v>156</v>
      </c>
      <c r="C1016" s="54">
        <f t="shared" ref="C1016:G1018" si="366">C1017</f>
        <v>17632.36</v>
      </c>
      <c r="D1016" s="54">
        <f t="shared" si="366"/>
        <v>135000</v>
      </c>
      <c r="E1016" s="58">
        <f t="shared" si="366"/>
        <v>230000</v>
      </c>
      <c r="F1016" s="54">
        <f t="shared" si="366"/>
        <v>10000</v>
      </c>
      <c r="G1016" s="20">
        <f t="shared" si="366"/>
        <v>10000</v>
      </c>
    </row>
    <row r="1017" spans="1:7" s="3" customFormat="1" x14ac:dyDescent="0.25">
      <c r="A1017" s="18"/>
      <c r="B1017" s="19" t="s">
        <v>52</v>
      </c>
      <c r="C1017" s="54">
        <f t="shared" si="366"/>
        <v>17632.36</v>
      </c>
      <c r="D1017" s="54">
        <f t="shared" si="366"/>
        <v>135000</v>
      </c>
      <c r="E1017" s="58">
        <f t="shared" si="366"/>
        <v>230000</v>
      </c>
      <c r="F1017" s="54">
        <f t="shared" si="366"/>
        <v>10000</v>
      </c>
      <c r="G1017" s="20">
        <f t="shared" si="366"/>
        <v>10000</v>
      </c>
    </row>
    <row r="1018" spans="1:7" s="3" customFormat="1" x14ac:dyDescent="0.25">
      <c r="A1018" s="18">
        <v>3</v>
      </c>
      <c r="B1018" s="19" t="s">
        <v>2</v>
      </c>
      <c r="C1018" s="54">
        <f t="shared" si="366"/>
        <v>17632.36</v>
      </c>
      <c r="D1018" s="54">
        <f t="shared" si="366"/>
        <v>135000</v>
      </c>
      <c r="E1018" s="58">
        <f t="shared" si="366"/>
        <v>230000</v>
      </c>
      <c r="F1018" s="54">
        <f t="shared" si="366"/>
        <v>10000</v>
      </c>
      <c r="G1018" s="20">
        <f t="shared" si="366"/>
        <v>10000</v>
      </c>
    </row>
    <row r="1019" spans="1:7" s="3" customFormat="1" x14ac:dyDescent="0.25">
      <c r="A1019" s="18">
        <v>38</v>
      </c>
      <c r="B1019" s="19" t="s">
        <v>31</v>
      </c>
      <c r="C1019" s="54">
        <f>C1020</f>
        <v>17632.36</v>
      </c>
      <c r="D1019" s="54">
        <f>D1020</f>
        <v>135000</v>
      </c>
      <c r="E1019" s="58">
        <f>E1020</f>
        <v>230000</v>
      </c>
      <c r="F1019" s="54">
        <f>F1020</f>
        <v>10000</v>
      </c>
      <c r="G1019" s="20">
        <f>G1020</f>
        <v>10000</v>
      </c>
    </row>
    <row r="1020" spans="1:7" s="161" customFormat="1" hidden="1" x14ac:dyDescent="0.25">
      <c r="A1020" s="158">
        <v>382</v>
      </c>
      <c r="B1020" s="276" t="s">
        <v>382</v>
      </c>
      <c r="C1020" s="194">
        <v>17632.36</v>
      </c>
      <c r="D1020" s="194">
        <v>135000</v>
      </c>
      <c r="E1020" s="188">
        <v>230000</v>
      </c>
      <c r="F1020" s="194">
        <v>10000</v>
      </c>
      <c r="G1020" s="163">
        <v>10000</v>
      </c>
    </row>
    <row r="1021" spans="1:7" x14ac:dyDescent="0.25">
      <c r="A1021" s="158"/>
      <c r="B1021" s="170"/>
      <c r="C1021" s="170"/>
      <c r="D1021" s="194"/>
      <c r="E1021" s="188"/>
      <c r="F1021" s="194"/>
      <c r="G1021" s="163"/>
    </row>
    <row r="1022" spans="1:7" s="116" customFormat="1" x14ac:dyDescent="0.25">
      <c r="A1022" s="114"/>
      <c r="B1022" s="114" t="s">
        <v>290</v>
      </c>
      <c r="C1022" s="115">
        <f>C1023+C1030</f>
        <v>15794.01</v>
      </c>
      <c r="D1022" s="115">
        <f>D1023+D1030</f>
        <v>16457.629999999997</v>
      </c>
      <c r="E1022" s="229">
        <f>E1023+E1030</f>
        <v>17400</v>
      </c>
      <c r="F1022" s="115">
        <f>F1023+F1030</f>
        <v>16900</v>
      </c>
      <c r="G1022" s="115">
        <f>G1023+G1030</f>
        <v>16900</v>
      </c>
    </row>
    <row r="1023" spans="1:7" s="116" customFormat="1" x14ac:dyDescent="0.25">
      <c r="A1023" s="114"/>
      <c r="B1023" s="117" t="s">
        <v>482</v>
      </c>
      <c r="C1023" s="118">
        <f t="shared" ref="C1023:G1023" si="367">C1024</f>
        <v>11414.16</v>
      </c>
      <c r="D1023" s="118">
        <f t="shared" si="367"/>
        <v>11945.05</v>
      </c>
      <c r="E1023" s="230">
        <f t="shared" si="367"/>
        <v>12500</v>
      </c>
      <c r="F1023" s="118">
        <f t="shared" si="367"/>
        <v>12000</v>
      </c>
      <c r="G1023" s="118">
        <f t="shared" si="367"/>
        <v>12000</v>
      </c>
    </row>
    <row r="1024" spans="1:7" s="3" customFormat="1" hidden="1" x14ac:dyDescent="0.25">
      <c r="A1024" s="18"/>
      <c r="B1024" s="19" t="s">
        <v>157</v>
      </c>
      <c r="C1024" s="20">
        <f t="shared" ref="C1024:G1027" si="368">C1025</f>
        <v>11414.16</v>
      </c>
      <c r="D1024" s="20">
        <f t="shared" si="368"/>
        <v>11945.05</v>
      </c>
      <c r="E1024" s="22">
        <f t="shared" si="368"/>
        <v>12500</v>
      </c>
      <c r="F1024" s="20">
        <f t="shared" si="368"/>
        <v>12000</v>
      </c>
      <c r="G1024" s="20">
        <f t="shared" si="368"/>
        <v>12000</v>
      </c>
    </row>
    <row r="1025" spans="1:7" s="3" customFormat="1" x14ac:dyDescent="0.25">
      <c r="A1025" s="18"/>
      <c r="B1025" s="19" t="s">
        <v>52</v>
      </c>
      <c r="C1025" s="20">
        <f t="shared" si="368"/>
        <v>11414.16</v>
      </c>
      <c r="D1025" s="20">
        <f t="shared" si="368"/>
        <v>11945.05</v>
      </c>
      <c r="E1025" s="22">
        <f t="shared" si="368"/>
        <v>12500</v>
      </c>
      <c r="F1025" s="20">
        <f t="shared" si="368"/>
        <v>12000</v>
      </c>
      <c r="G1025" s="20">
        <f t="shared" si="368"/>
        <v>12000</v>
      </c>
    </row>
    <row r="1026" spans="1:7" s="3" customFormat="1" x14ac:dyDescent="0.25">
      <c r="A1026" s="18">
        <v>3</v>
      </c>
      <c r="B1026" s="19" t="s">
        <v>2</v>
      </c>
      <c r="C1026" s="20">
        <f t="shared" si="368"/>
        <v>11414.16</v>
      </c>
      <c r="D1026" s="20">
        <f t="shared" si="368"/>
        <v>11945.05</v>
      </c>
      <c r="E1026" s="22">
        <f t="shared" si="368"/>
        <v>12500</v>
      </c>
      <c r="F1026" s="20">
        <f t="shared" si="368"/>
        <v>12000</v>
      </c>
      <c r="G1026" s="20">
        <f t="shared" si="368"/>
        <v>12000</v>
      </c>
    </row>
    <row r="1027" spans="1:7" s="3" customFormat="1" x14ac:dyDescent="0.25">
      <c r="A1027" s="18">
        <v>38</v>
      </c>
      <c r="B1027" s="19" t="s">
        <v>31</v>
      </c>
      <c r="C1027" s="20">
        <f t="shared" si="368"/>
        <v>11414.16</v>
      </c>
      <c r="D1027" s="20">
        <f t="shared" si="368"/>
        <v>11945.05</v>
      </c>
      <c r="E1027" s="22">
        <f t="shared" si="368"/>
        <v>12500</v>
      </c>
      <c r="F1027" s="20">
        <f t="shared" si="368"/>
        <v>12000</v>
      </c>
      <c r="G1027" s="20">
        <f t="shared" si="368"/>
        <v>12000</v>
      </c>
    </row>
    <row r="1028" spans="1:7" hidden="1" x14ac:dyDescent="0.25">
      <c r="A1028" s="158">
        <v>381</v>
      </c>
      <c r="B1028" s="170" t="s">
        <v>87</v>
      </c>
      <c r="C1028" s="1">
        <v>11414.16</v>
      </c>
      <c r="D1028" s="1">
        <v>11945.05</v>
      </c>
      <c r="E1028" s="1">
        <v>12500</v>
      </c>
      <c r="F1028" s="1">
        <v>12000</v>
      </c>
      <c r="G1028" s="1">
        <v>12000</v>
      </c>
    </row>
    <row r="1029" spans="1:7" x14ac:dyDescent="0.25">
      <c r="A1029" s="158"/>
      <c r="B1029" s="170"/>
      <c r="C1029" s="170"/>
      <c r="D1029" s="194"/>
      <c r="E1029" s="188"/>
      <c r="F1029" s="194"/>
      <c r="G1029" s="163"/>
    </row>
    <row r="1030" spans="1:7" s="116" customFormat="1" x14ac:dyDescent="0.25">
      <c r="A1030" s="114"/>
      <c r="B1030" s="117" t="s">
        <v>483</v>
      </c>
      <c r="C1030" s="118">
        <f t="shared" ref="C1030:G1030" si="369">C1031</f>
        <v>4379.8500000000004</v>
      </c>
      <c r="D1030" s="118">
        <f t="shared" si="369"/>
        <v>4512.58</v>
      </c>
      <c r="E1030" s="230">
        <f t="shared" si="369"/>
        <v>4900</v>
      </c>
      <c r="F1030" s="118">
        <f t="shared" si="369"/>
        <v>4900</v>
      </c>
      <c r="G1030" s="118">
        <f t="shared" si="369"/>
        <v>4900</v>
      </c>
    </row>
    <row r="1031" spans="1:7" s="3" customFormat="1" hidden="1" x14ac:dyDescent="0.25">
      <c r="A1031" s="18"/>
      <c r="B1031" s="19" t="s">
        <v>299</v>
      </c>
      <c r="C1031" s="20">
        <f t="shared" ref="C1031:G1034" si="370">C1032</f>
        <v>4379.8500000000004</v>
      </c>
      <c r="D1031" s="20">
        <f t="shared" si="370"/>
        <v>4512.58</v>
      </c>
      <c r="E1031" s="22">
        <f t="shared" si="370"/>
        <v>4900</v>
      </c>
      <c r="F1031" s="20">
        <f t="shared" si="370"/>
        <v>4900</v>
      </c>
      <c r="G1031" s="20">
        <f t="shared" si="370"/>
        <v>4900</v>
      </c>
    </row>
    <row r="1032" spans="1:7" s="3" customFormat="1" x14ac:dyDescent="0.25">
      <c r="A1032" s="18"/>
      <c r="B1032" s="19" t="s">
        <v>52</v>
      </c>
      <c r="C1032" s="20">
        <f t="shared" si="370"/>
        <v>4379.8500000000004</v>
      </c>
      <c r="D1032" s="20">
        <f t="shared" si="370"/>
        <v>4512.58</v>
      </c>
      <c r="E1032" s="22">
        <f t="shared" si="370"/>
        <v>4900</v>
      </c>
      <c r="F1032" s="20">
        <f t="shared" si="370"/>
        <v>4900</v>
      </c>
      <c r="G1032" s="20">
        <f t="shared" si="370"/>
        <v>4900</v>
      </c>
    </row>
    <row r="1033" spans="1:7" s="3" customFormat="1" x14ac:dyDescent="0.25">
      <c r="A1033" s="18">
        <v>3</v>
      </c>
      <c r="B1033" s="19" t="s">
        <v>2</v>
      </c>
      <c r="C1033" s="20">
        <f t="shared" si="370"/>
        <v>4379.8500000000004</v>
      </c>
      <c r="D1033" s="20">
        <f t="shared" si="370"/>
        <v>4512.58</v>
      </c>
      <c r="E1033" s="22">
        <f t="shared" si="370"/>
        <v>4900</v>
      </c>
      <c r="F1033" s="20">
        <f t="shared" si="370"/>
        <v>4900</v>
      </c>
      <c r="G1033" s="20">
        <f t="shared" si="370"/>
        <v>4900</v>
      </c>
    </row>
    <row r="1034" spans="1:7" s="3" customFormat="1" x14ac:dyDescent="0.25">
      <c r="A1034" s="18">
        <v>38</v>
      </c>
      <c r="B1034" s="19" t="s">
        <v>31</v>
      </c>
      <c r="C1034" s="20">
        <f t="shared" si="370"/>
        <v>4379.8500000000004</v>
      </c>
      <c r="D1034" s="20">
        <f t="shared" si="370"/>
        <v>4512.58</v>
      </c>
      <c r="E1034" s="22">
        <f t="shared" si="370"/>
        <v>4900</v>
      </c>
      <c r="F1034" s="20">
        <f t="shared" si="370"/>
        <v>4900</v>
      </c>
      <c r="G1034" s="20">
        <f t="shared" si="370"/>
        <v>4900</v>
      </c>
    </row>
    <row r="1035" spans="1:7" hidden="1" x14ac:dyDescent="0.25">
      <c r="A1035" s="158">
        <v>381</v>
      </c>
      <c r="B1035" s="170" t="s">
        <v>87</v>
      </c>
      <c r="C1035" s="1">
        <v>4379.8500000000004</v>
      </c>
      <c r="D1035" s="1">
        <v>4512.58</v>
      </c>
      <c r="E1035" s="1">
        <v>4900</v>
      </c>
      <c r="F1035" s="1">
        <v>4900</v>
      </c>
      <c r="G1035" s="1">
        <v>4900</v>
      </c>
    </row>
    <row r="1036" spans="1:7" x14ac:dyDescent="0.25">
      <c r="A1036" s="158"/>
      <c r="B1036" s="170"/>
      <c r="C1036" s="170"/>
      <c r="D1036" s="188"/>
      <c r="E1036" s="188"/>
      <c r="F1036" s="188"/>
      <c r="G1036" s="1"/>
    </row>
    <row r="1037" spans="1:7" s="121" customFormat="1" x14ac:dyDescent="0.25">
      <c r="A1037" s="7"/>
      <c r="B1037" s="119" t="s">
        <v>292</v>
      </c>
      <c r="C1037" s="120">
        <f t="shared" ref="C1037:G1038" si="371">C1038</f>
        <v>11945.05</v>
      </c>
      <c r="D1037" s="120">
        <f t="shared" si="371"/>
        <v>6636.14</v>
      </c>
      <c r="E1037" s="231">
        <f>E1038</f>
        <v>25000</v>
      </c>
      <c r="F1037" s="120">
        <f t="shared" si="371"/>
        <v>20000</v>
      </c>
      <c r="G1037" s="120">
        <f t="shared" si="371"/>
        <v>20000</v>
      </c>
    </row>
    <row r="1038" spans="1:7" s="121" customFormat="1" x14ac:dyDescent="0.25">
      <c r="A1038" s="7"/>
      <c r="B1038" s="119" t="s">
        <v>484</v>
      </c>
      <c r="C1038" s="120">
        <f t="shared" si="371"/>
        <v>11945.05</v>
      </c>
      <c r="D1038" s="120">
        <f t="shared" si="371"/>
        <v>6636.14</v>
      </c>
      <c r="E1038" s="231">
        <f t="shared" si="371"/>
        <v>25000</v>
      </c>
      <c r="F1038" s="120">
        <f t="shared" si="371"/>
        <v>20000</v>
      </c>
      <c r="G1038" s="120">
        <f t="shared" si="371"/>
        <v>20000</v>
      </c>
    </row>
    <row r="1039" spans="1:7" s="3" customFormat="1" hidden="1" x14ac:dyDescent="0.25">
      <c r="A1039" s="18"/>
      <c r="B1039" s="19" t="s">
        <v>158</v>
      </c>
      <c r="C1039" s="20">
        <f t="shared" ref="C1039:G1041" si="372">C1040</f>
        <v>11945.05</v>
      </c>
      <c r="D1039" s="20">
        <f t="shared" si="372"/>
        <v>6636.14</v>
      </c>
      <c r="E1039" s="22">
        <f t="shared" si="372"/>
        <v>25000</v>
      </c>
      <c r="F1039" s="20">
        <f t="shared" si="372"/>
        <v>20000</v>
      </c>
      <c r="G1039" s="20">
        <f t="shared" si="372"/>
        <v>20000</v>
      </c>
    </row>
    <row r="1040" spans="1:7" s="3" customFormat="1" x14ac:dyDescent="0.25">
      <c r="A1040" s="18"/>
      <c r="B1040" s="19" t="s">
        <v>52</v>
      </c>
      <c r="C1040" s="20">
        <f t="shared" si="372"/>
        <v>11945.05</v>
      </c>
      <c r="D1040" s="20">
        <f t="shared" si="372"/>
        <v>6636.14</v>
      </c>
      <c r="E1040" s="22">
        <f t="shared" si="372"/>
        <v>25000</v>
      </c>
      <c r="F1040" s="20">
        <f t="shared" si="372"/>
        <v>20000</v>
      </c>
      <c r="G1040" s="20">
        <f t="shared" si="372"/>
        <v>20000</v>
      </c>
    </row>
    <row r="1041" spans="1:7" s="3" customFormat="1" x14ac:dyDescent="0.25">
      <c r="A1041" s="18">
        <v>3</v>
      </c>
      <c r="B1041" s="19" t="s">
        <v>2</v>
      </c>
      <c r="C1041" s="20">
        <f t="shared" si="372"/>
        <v>11945.05</v>
      </c>
      <c r="D1041" s="20">
        <f t="shared" si="372"/>
        <v>6636.14</v>
      </c>
      <c r="E1041" s="22">
        <f t="shared" si="372"/>
        <v>25000</v>
      </c>
      <c r="F1041" s="20">
        <f t="shared" si="372"/>
        <v>20000</v>
      </c>
      <c r="G1041" s="20">
        <f t="shared" si="372"/>
        <v>20000</v>
      </c>
    </row>
    <row r="1042" spans="1:7" s="3" customFormat="1" x14ac:dyDescent="0.25">
      <c r="A1042" s="18">
        <v>38</v>
      </c>
      <c r="B1042" s="19" t="s">
        <v>31</v>
      </c>
      <c r="C1042" s="20">
        <f>C1043</f>
        <v>11945.05</v>
      </c>
      <c r="D1042" s="20">
        <f>D1043</f>
        <v>6636.14</v>
      </c>
      <c r="E1042" s="22">
        <f>E1043</f>
        <v>25000</v>
      </c>
      <c r="F1042" s="20">
        <f>F1043</f>
        <v>20000</v>
      </c>
      <c r="G1042" s="20">
        <f>G1043</f>
        <v>20000</v>
      </c>
    </row>
    <row r="1043" spans="1:7" hidden="1" x14ac:dyDescent="0.25">
      <c r="A1043" s="158">
        <v>382</v>
      </c>
      <c r="B1043" s="344" t="s">
        <v>553</v>
      </c>
      <c r="C1043" s="1">
        <v>11945.05</v>
      </c>
      <c r="D1043" s="1">
        <v>6636.14</v>
      </c>
      <c r="E1043" s="1">
        <v>25000</v>
      </c>
      <c r="F1043" s="1">
        <v>20000</v>
      </c>
      <c r="G1043" s="1">
        <v>20000</v>
      </c>
    </row>
    <row r="1044" spans="1:7" x14ac:dyDescent="0.25">
      <c r="A1044" s="158"/>
      <c r="B1044" s="170"/>
      <c r="C1044" s="170"/>
      <c r="D1044" s="194"/>
      <c r="E1044" s="188"/>
      <c r="F1044" s="194"/>
      <c r="G1044" s="163"/>
    </row>
    <row r="1045" spans="1:7" s="10" customFormat="1" x14ac:dyDescent="0.25">
      <c r="A1045" s="8"/>
      <c r="B1045" s="122" t="s">
        <v>174</v>
      </c>
      <c r="C1045" s="9">
        <f>C1046+C1053+C1060+C1071+C1101+C1108+C1115+C1122+C1129</f>
        <v>41495.429999999993</v>
      </c>
      <c r="D1045" s="9">
        <f>D1046+D1053+D1060+D1071+D1101+D1108+D1115+D1122+D1129+D1086</f>
        <v>48040.530000000006</v>
      </c>
      <c r="E1045" s="9">
        <f>E1046+E1053+E1060+E1071+E1101+E1108+E1115+E1122+E1129+E1086</f>
        <v>84100</v>
      </c>
      <c r="F1045" s="9">
        <f t="shared" ref="F1045:G1045" si="373">F1046+F1053+F1060+F1071+F1101+F1108+F1115+F1122+F1129+F1086</f>
        <v>84100</v>
      </c>
      <c r="G1045" s="9">
        <f t="shared" si="373"/>
        <v>84100</v>
      </c>
    </row>
    <row r="1046" spans="1:7" s="10" customFormat="1" x14ac:dyDescent="0.25">
      <c r="A1046" s="8"/>
      <c r="B1046" s="122" t="s">
        <v>485</v>
      </c>
      <c r="C1046" s="9">
        <f>C1047</f>
        <v>4246.3500000000004</v>
      </c>
      <c r="D1046" s="9">
        <f>D1047</f>
        <v>2009.09</v>
      </c>
      <c r="E1046" s="162">
        <f>E1047</f>
        <v>2800</v>
      </c>
      <c r="F1046" s="9">
        <f>F1047</f>
        <v>2800</v>
      </c>
      <c r="G1046" s="9">
        <f>G1047</f>
        <v>2800</v>
      </c>
    </row>
    <row r="1047" spans="1:7" s="3" customFormat="1" hidden="1" x14ac:dyDescent="0.25">
      <c r="A1047" s="18"/>
      <c r="B1047" s="16" t="s">
        <v>293</v>
      </c>
      <c r="C1047" s="20">
        <f t="shared" ref="C1047:G1050" si="374">C1048</f>
        <v>4246.3500000000004</v>
      </c>
      <c r="D1047" s="20">
        <f t="shared" si="374"/>
        <v>2009.09</v>
      </c>
      <c r="E1047" s="22">
        <f t="shared" si="374"/>
        <v>2800</v>
      </c>
      <c r="F1047" s="20">
        <f t="shared" si="374"/>
        <v>2800</v>
      </c>
      <c r="G1047" s="20">
        <f t="shared" si="374"/>
        <v>2800</v>
      </c>
    </row>
    <row r="1048" spans="1:7" s="3" customFormat="1" x14ac:dyDescent="0.25">
      <c r="A1048" s="18"/>
      <c r="B1048" s="19" t="s">
        <v>52</v>
      </c>
      <c r="C1048" s="20">
        <f t="shared" si="374"/>
        <v>4246.3500000000004</v>
      </c>
      <c r="D1048" s="20">
        <f t="shared" si="374"/>
        <v>2009.09</v>
      </c>
      <c r="E1048" s="22">
        <f t="shared" si="374"/>
        <v>2800</v>
      </c>
      <c r="F1048" s="20">
        <f t="shared" si="374"/>
        <v>2800</v>
      </c>
      <c r="G1048" s="20">
        <f t="shared" si="374"/>
        <v>2800</v>
      </c>
    </row>
    <row r="1049" spans="1:7" s="3" customFormat="1" x14ac:dyDescent="0.25">
      <c r="A1049" s="18">
        <v>3</v>
      </c>
      <c r="B1049" s="19" t="s">
        <v>2</v>
      </c>
      <c r="C1049" s="20">
        <f t="shared" si="374"/>
        <v>4246.3500000000004</v>
      </c>
      <c r="D1049" s="20">
        <f t="shared" si="374"/>
        <v>2009.09</v>
      </c>
      <c r="E1049" s="22">
        <f t="shared" si="374"/>
        <v>2800</v>
      </c>
      <c r="F1049" s="20">
        <f t="shared" si="374"/>
        <v>2800</v>
      </c>
      <c r="G1049" s="20">
        <f t="shared" si="374"/>
        <v>2800</v>
      </c>
    </row>
    <row r="1050" spans="1:7" s="3" customFormat="1" x14ac:dyDescent="0.25">
      <c r="A1050" s="18">
        <v>38</v>
      </c>
      <c r="B1050" s="19" t="s">
        <v>31</v>
      </c>
      <c r="C1050" s="20">
        <f t="shared" si="374"/>
        <v>4246.3500000000004</v>
      </c>
      <c r="D1050" s="20">
        <f t="shared" si="374"/>
        <v>2009.09</v>
      </c>
      <c r="E1050" s="22">
        <f t="shared" si="374"/>
        <v>2800</v>
      </c>
      <c r="F1050" s="20">
        <f t="shared" si="374"/>
        <v>2800</v>
      </c>
      <c r="G1050" s="20">
        <f t="shared" si="374"/>
        <v>2800</v>
      </c>
    </row>
    <row r="1051" spans="1:7" hidden="1" x14ac:dyDescent="0.25">
      <c r="A1051" s="158">
        <v>381</v>
      </c>
      <c r="B1051" s="170" t="s">
        <v>131</v>
      </c>
      <c r="C1051" s="1">
        <v>4246.3500000000004</v>
      </c>
      <c r="D1051" s="1">
        <v>2009.09</v>
      </c>
      <c r="E1051" s="1">
        <v>2800</v>
      </c>
      <c r="F1051" s="1">
        <v>2800</v>
      </c>
      <c r="G1051" s="1">
        <v>2800</v>
      </c>
    </row>
    <row r="1052" spans="1:7" x14ac:dyDescent="0.25">
      <c r="A1052" s="158"/>
      <c r="B1052" s="170"/>
      <c r="C1052" s="170"/>
      <c r="D1052" s="194"/>
      <c r="E1052" s="188"/>
      <c r="F1052" s="194"/>
      <c r="G1052" s="163"/>
    </row>
    <row r="1053" spans="1:7" s="10" customFormat="1" x14ac:dyDescent="0.25">
      <c r="A1053" s="8"/>
      <c r="B1053" s="123" t="s">
        <v>550</v>
      </c>
      <c r="C1053" s="9">
        <f t="shared" ref="C1053:G1053" si="375">C1054</f>
        <v>4893.3100000000004</v>
      </c>
      <c r="D1053" s="9">
        <f t="shared" si="375"/>
        <v>5500</v>
      </c>
      <c r="E1053" s="261">
        <f t="shared" si="375"/>
        <v>5500</v>
      </c>
      <c r="F1053" s="9">
        <f t="shared" si="375"/>
        <v>5500</v>
      </c>
      <c r="G1053" s="9">
        <f t="shared" si="375"/>
        <v>5500</v>
      </c>
    </row>
    <row r="1054" spans="1:7" s="3" customFormat="1" hidden="1" x14ac:dyDescent="0.25">
      <c r="A1054" s="18"/>
      <c r="B1054" s="16" t="s">
        <v>159</v>
      </c>
      <c r="C1054" s="20">
        <f t="shared" ref="C1054:G1057" si="376">C1055</f>
        <v>4893.3100000000004</v>
      </c>
      <c r="D1054" s="20">
        <f t="shared" si="376"/>
        <v>5500</v>
      </c>
      <c r="E1054" s="251">
        <f t="shared" si="376"/>
        <v>5500</v>
      </c>
      <c r="F1054" s="20">
        <f t="shared" si="376"/>
        <v>5500</v>
      </c>
      <c r="G1054" s="20">
        <f t="shared" si="376"/>
        <v>5500</v>
      </c>
    </row>
    <row r="1055" spans="1:7" s="3" customFormat="1" x14ac:dyDescent="0.25">
      <c r="A1055" s="18"/>
      <c r="B1055" s="19" t="s">
        <v>52</v>
      </c>
      <c r="C1055" s="20">
        <f t="shared" si="376"/>
        <v>4893.3100000000004</v>
      </c>
      <c r="D1055" s="20">
        <f t="shared" si="376"/>
        <v>5500</v>
      </c>
      <c r="E1055" s="251">
        <f t="shared" si="376"/>
        <v>5500</v>
      </c>
      <c r="F1055" s="20">
        <f t="shared" si="376"/>
        <v>5500</v>
      </c>
      <c r="G1055" s="20">
        <f t="shared" si="376"/>
        <v>5500</v>
      </c>
    </row>
    <row r="1056" spans="1:7" s="3" customFormat="1" x14ac:dyDescent="0.25">
      <c r="A1056" s="18">
        <v>3</v>
      </c>
      <c r="B1056" s="19" t="s">
        <v>2</v>
      </c>
      <c r="C1056" s="20">
        <f t="shared" si="376"/>
        <v>4893.3100000000004</v>
      </c>
      <c r="D1056" s="20">
        <f t="shared" si="376"/>
        <v>5500</v>
      </c>
      <c r="E1056" s="251">
        <f t="shared" si="376"/>
        <v>5500</v>
      </c>
      <c r="F1056" s="20">
        <f t="shared" si="376"/>
        <v>5500</v>
      </c>
      <c r="G1056" s="20">
        <f t="shared" si="376"/>
        <v>5500</v>
      </c>
    </row>
    <row r="1057" spans="1:7" s="3" customFormat="1" x14ac:dyDescent="0.25">
      <c r="A1057" s="18">
        <v>37</v>
      </c>
      <c r="B1057" s="19" t="s">
        <v>40</v>
      </c>
      <c r="C1057" s="20">
        <f t="shared" si="376"/>
        <v>4893.3100000000004</v>
      </c>
      <c r="D1057" s="20">
        <f t="shared" si="376"/>
        <v>5500</v>
      </c>
      <c r="E1057" s="251">
        <f t="shared" si="376"/>
        <v>5500</v>
      </c>
      <c r="F1057" s="20">
        <f t="shared" si="376"/>
        <v>5500</v>
      </c>
      <c r="G1057" s="20">
        <f t="shared" si="376"/>
        <v>5500</v>
      </c>
    </row>
    <row r="1058" spans="1:7" hidden="1" x14ac:dyDescent="0.25">
      <c r="A1058" s="158">
        <v>372</v>
      </c>
      <c r="B1058" s="170" t="s">
        <v>85</v>
      </c>
      <c r="C1058" s="1">
        <v>4893.3100000000004</v>
      </c>
      <c r="D1058" s="1">
        <v>5500</v>
      </c>
      <c r="E1058" s="252">
        <v>5500</v>
      </c>
      <c r="F1058" s="1">
        <v>5500</v>
      </c>
      <c r="G1058" s="1">
        <v>5500</v>
      </c>
    </row>
    <row r="1059" spans="1:7" x14ac:dyDescent="0.25">
      <c r="A1059" s="158"/>
      <c r="B1059" s="170"/>
      <c r="C1059" s="170"/>
      <c r="D1059" s="194"/>
      <c r="E1059" s="188"/>
      <c r="F1059" s="194"/>
      <c r="G1059" s="163"/>
    </row>
    <row r="1060" spans="1:7" s="10" customFormat="1" x14ac:dyDescent="0.25">
      <c r="A1060" s="8"/>
      <c r="B1060" s="122" t="s">
        <v>486</v>
      </c>
      <c r="C1060" s="9">
        <f t="shared" ref="C1060:G1062" si="377">C1061</f>
        <v>26661.69</v>
      </c>
      <c r="D1060" s="9">
        <f t="shared" si="377"/>
        <v>0</v>
      </c>
      <c r="E1060" s="162">
        <f t="shared" si="377"/>
        <v>0</v>
      </c>
      <c r="F1060" s="9">
        <f t="shared" si="377"/>
        <v>0</v>
      </c>
      <c r="G1060" s="9">
        <f t="shared" si="377"/>
        <v>0</v>
      </c>
    </row>
    <row r="1061" spans="1:7" s="3" customFormat="1" hidden="1" x14ac:dyDescent="0.25">
      <c r="A1061" s="18"/>
      <c r="B1061" s="16" t="s">
        <v>159</v>
      </c>
      <c r="C1061" s="20">
        <f t="shared" si="377"/>
        <v>26661.69</v>
      </c>
      <c r="D1061" s="20">
        <f t="shared" si="377"/>
        <v>0</v>
      </c>
      <c r="E1061" s="22">
        <f t="shared" si="377"/>
        <v>0</v>
      </c>
      <c r="F1061" s="20">
        <f t="shared" si="377"/>
        <v>0</v>
      </c>
      <c r="G1061" s="20">
        <f t="shared" si="377"/>
        <v>0</v>
      </c>
    </row>
    <row r="1062" spans="1:7" s="3" customFormat="1" x14ac:dyDescent="0.25">
      <c r="A1062" s="18"/>
      <c r="B1062" s="19" t="s">
        <v>51</v>
      </c>
      <c r="C1062" s="20">
        <f t="shared" si="377"/>
        <v>26661.69</v>
      </c>
      <c r="D1062" s="20">
        <f t="shared" si="377"/>
        <v>0</v>
      </c>
      <c r="E1062" s="22">
        <f t="shared" si="377"/>
        <v>0</v>
      </c>
      <c r="F1062" s="20">
        <f t="shared" si="377"/>
        <v>0</v>
      </c>
      <c r="G1062" s="20">
        <f t="shared" si="377"/>
        <v>0</v>
      </c>
    </row>
    <row r="1063" spans="1:7" s="3" customFormat="1" x14ac:dyDescent="0.25">
      <c r="A1063" s="18">
        <v>3</v>
      </c>
      <c r="B1063" s="19" t="s">
        <v>39</v>
      </c>
      <c r="C1063" s="20">
        <f>C1064+C1068</f>
        <v>26661.69</v>
      </c>
      <c r="D1063" s="20">
        <f>D1064+D1068</f>
        <v>0</v>
      </c>
      <c r="E1063" s="22">
        <f>E1064+E1068</f>
        <v>0</v>
      </c>
      <c r="F1063" s="20">
        <f>F1064+F1068</f>
        <v>0</v>
      </c>
      <c r="G1063" s="20">
        <f>G1064+G1068</f>
        <v>0</v>
      </c>
    </row>
    <row r="1064" spans="1:7" s="3" customFormat="1" x14ac:dyDescent="0.25">
      <c r="A1064" s="18">
        <v>31</v>
      </c>
      <c r="B1064" s="19" t="s">
        <v>18</v>
      </c>
      <c r="C1064" s="20">
        <f>C1065+C1066+C1067</f>
        <v>26508.149999999998</v>
      </c>
      <c r="D1064" s="20">
        <f>D1065+D1066+D1067</f>
        <v>0</v>
      </c>
      <c r="E1064" s="22">
        <f>E1065+E1066+E1067</f>
        <v>0</v>
      </c>
      <c r="F1064" s="20">
        <f>F1065+F1066+F1067</f>
        <v>0</v>
      </c>
      <c r="G1064" s="20">
        <f>G1065+G1066+G1067</f>
        <v>0</v>
      </c>
    </row>
    <row r="1065" spans="1:7" hidden="1" x14ac:dyDescent="0.25">
      <c r="A1065" s="158">
        <v>311</v>
      </c>
      <c r="B1065" s="170" t="s">
        <v>132</v>
      </c>
      <c r="C1065" s="1">
        <v>22638.44</v>
      </c>
      <c r="D1065" s="1">
        <v>0</v>
      </c>
      <c r="E1065" s="1">
        <v>0</v>
      </c>
      <c r="F1065" s="1">
        <v>0</v>
      </c>
      <c r="G1065" s="1">
        <v>0</v>
      </c>
    </row>
    <row r="1066" spans="1:7" hidden="1" x14ac:dyDescent="0.25">
      <c r="A1066" s="158">
        <v>312</v>
      </c>
      <c r="B1066" s="170" t="s">
        <v>20</v>
      </c>
      <c r="C1066" s="1">
        <v>995.42</v>
      </c>
      <c r="D1066" s="1">
        <v>0</v>
      </c>
      <c r="E1066" s="1">
        <v>0</v>
      </c>
      <c r="F1066" s="1">
        <v>0</v>
      </c>
      <c r="G1066" s="1">
        <v>0</v>
      </c>
    </row>
    <row r="1067" spans="1:7" hidden="1" x14ac:dyDescent="0.25">
      <c r="A1067" s="158">
        <v>313</v>
      </c>
      <c r="B1067" s="170" t="s">
        <v>21</v>
      </c>
      <c r="C1067" s="1">
        <v>2874.29</v>
      </c>
      <c r="D1067" s="1">
        <v>0</v>
      </c>
      <c r="E1067" s="1">
        <v>0</v>
      </c>
      <c r="F1067" s="1">
        <v>0</v>
      </c>
      <c r="G1067" s="1">
        <v>0</v>
      </c>
    </row>
    <row r="1068" spans="1:7" s="3" customFormat="1" x14ac:dyDescent="0.25">
      <c r="A1068" s="18">
        <v>32</v>
      </c>
      <c r="B1068" s="19" t="s">
        <v>22</v>
      </c>
      <c r="C1068" s="20">
        <f>C1069</f>
        <v>153.54</v>
      </c>
      <c r="D1068" s="20">
        <f>D1069</f>
        <v>0</v>
      </c>
      <c r="E1068" s="22">
        <f>E1069</f>
        <v>0</v>
      </c>
      <c r="F1068" s="20">
        <f>F1069</f>
        <v>0</v>
      </c>
      <c r="G1068" s="20">
        <f>G1069</f>
        <v>0</v>
      </c>
    </row>
    <row r="1069" spans="1:7" hidden="1" x14ac:dyDescent="0.25">
      <c r="A1069" s="158">
        <v>321</v>
      </c>
      <c r="B1069" s="170" t="s">
        <v>230</v>
      </c>
      <c r="C1069" s="1">
        <v>153.54</v>
      </c>
      <c r="D1069" s="1">
        <v>0</v>
      </c>
      <c r="E1069" s="1">
        <v>0</v>
      </c>
      <c r="F1069" s="1">
        <v>0</v>
      </c>
      <c r="G1069" s="1">
        <v>0</v>
      </c>
    </row>
    <row r="1070" spans="1:7" x14ac:dyDescent="0.25">
      <c r="A1070" s="158"/>
      <c r="B1070" s="170"/>
      <c r="C1070" s="170"/>
      <c r="D1070" s="1"/>
      <c r="E1070" s="1"/>
      <c r="F1070" s="1"/>
      <c r="G1070" s="1"/>
    </row>
    <row r="1071" spans="1:7" s="10" customFormat="1" x14ac:dyDescent="0.25">
      <c r="A1071" s="8"/>
      <c r="B1071" s="122" t="s">
        <v>487</v>
      </c>
      <c r="C1071" s="9">
        <f>C1072</f>
        <v>0</v>
      </c>
      <c r="D1071" s="9">
        <f>D1072</f>
        <v>25600</v>
      </c>
      <c r="E1071" s="261">
        <f>E1072</f>
        <v>0</v>
      </c>
      <c r="F1071" s="9">
        <f>F1072</f>
        <v>0</v>
      </c>
      <c r="G1071" s="9">
        <f>G1072</f>
        <v>0</v>
      </c>
    </row>
    <row r="1072" spans="1:7" s="3" customFormat="1" ht="14.45" hidden="1" customHeight="1" x14ac:dyDescent="0.25">
      <c r="A1072" s="18"/>
      <c r="B1072" s="16" t="s">
        <v>159</v>
      </c>
      <c r="C1072" s="20">
        <f>C1077</f>
        <v>0</v>
      </c>
      <c r="D1072" s="20">
        <f>D1077</f>
        <v>25600</v>
      </c>
      <c r="E1072" s="251">
        <f>E1077</f>
        <v>0</v>
      </c>
      <c r="F1072" s="20">
        <f>F1077</f>
        <v>0</v>
      </c>
      <c r="G1072" s="20">
        <f>G1077</f>
        <v>0</v>
      </c>
    </row>
    <row r="1073" spans="1:7" s="3" customFormat="1" x14ac:dyDescent="0.25">
      <c r="A1073" s="18"/>
      <c r="B1073" s="16" t="s">
        <v>52</v>
      </c>
      <c r="C1073" s="20">
        <f t="shared" ref="C1073:G1075" si="378">C1074</f>
        <v>0</v>
      </c>
      <c r="D1073" s="20">
        <f t="shared" si="378"/>
        <v>0</v>
      </c>
      <c r="E1073" s="251">
        <f t="shared" si="378"/>
        <v>0</v>
      </c>
      <c r="F1073" s="20">
        <f t="shared" si="378"/>
        <v>0</v>
      </c>
      <c r="G1073" s="20">
        <f t="shared" si="378"/>
        <v>0</v>
      </c>
    </row>
    <row r="1074" spans="1:7" s="3" customFormat="1" x14ac:dyDescent="0.25">
      <c r="A1074" s="18">
        <v>3</v>
      </c>
      <c r="B1074" s="16" t="s">
        <v>2</v>
      </c>
      <c r="C1074" s="20">
        <f t="shared" si="378"/>
        <v>0</v>
      </c>
      <c r="D1074" s="20">
        <f t="shared" si="378"/>
        <v>0</v>
      </c>
      <c r="E1074" s="251">
        <f t="shared" si="378"/>
        <v>0</v>
      </c>
      <c r="F1074" s="20">
        <f t="shared" si="378"/>
        <v>0</v>
      </c>
      <c r="G1074" s="20">
        <f t="shared" si="378"/>
        <v>0</v>
      </c>
    </row>
    <row r="1075" spans="1:7" s="3" customFormat="1" x14ac:dyDescent="0.25">
      <c r="A1075" s="18">
        <v>32</v>
      </c>
      <c r="B1075" s="16" t="s">
        <v>22</v>
      </c>
      <c r="C1075" s="20">
        <f t="shared" si="378"/>
        <v>0</v>
      </c>
      <c r="D1075" s="20">
        <f t="shared" si="378"/>
        <v>0</v>
      </c>
      <c r="E1075" s="251">
        <f t="shared" si="378"/>
        <v>0</v>
      </c>
      <c r="F1075" s="20">
        <f t="shared" si="378"/>
        <v>0</v>
      </c>
      <c r="G1075" s="20">
        <f t="shared" si="378"/>
        <v>0</v>
      </c>
    </row>
    <row r="1076" spans="1:7" s="161" customFormat="1" hidden="1" x14ac:dyDescent="0.25">
      <c r="A1076" s="158">
        <v>321</v>
      </c>
      <c r="B1076" s="199" t="s">
        <v>230</v>
      </c>
      <c r="C1076" s="163">
        <v>0</v>
      </c>
      <c r="D1076" s="163">
        <v>0</v>
      </c>
      <c r="E1076" s="252">
        <v>0</v>
      </c>
      <c r="F1076" s="163">
        <v>0</v>
      </c>
      <c r="G1076" s="163">
        <v>0</v>
      </c>
    </row>
    <row r="1077" spans="1:7" s="3" customFormat="1" x14ac:dyDescent="0.25">
      <c r="A1077" s="18"/>
      <c r="B1077" s="19" t="s">
        <v>51</v>
      </c>
      <c r="C1077" s="20">
        <f t="shared" ref="C1077:G1078" si="379">C1078</f>
        <v>0</v>
      </c>
      <c r="D1077" s="20">
        <f t="shared" si="379"/>
        <v>25600</v>
      </c>
      <c r="E1077" s="251">
        <f t="shared" si="379"/>
        <v>0</v>
      </c>
      <c r="F1077" s="20">
        <f t="shared" si="379"/>
        <v>0</v>
      </c>
      <c r="G1077" s="20">
        <f t="shared" si="379"/>
        <v>0</v>
      </c>
    </row>
    <row r="1078" spans="1:7" s="3" customFormat="1" x14ac:dyDescent="0.25">
      <c r="A1078" s="18">
        <v>3</v>
      </c>
      <c r="B1078" s="19" t="s">
        <v>39</v>
      </c>
      <c r="C1078" s="20">
        <f t="shared" si="379"/>
        <v>0</v>
      </c>
      <c r="D1078" s="20">
        <f t="shared" si="379"/>
        <v>25600</v>
      </c>
      <c r="E1078" s="251">
        <f t="shared" si="379"/>
        <v>0</v>
      </c>
      <c r="F1078" s="20">
        <f t="shared" si="379"/>
        <v>0</v>
      </c>
      <c r="G1078" s="20">
        <f t="shared" si="379"/>
        <v>0</v>
      </c>
    </row>
    <row r="1079" spans="1:7" s="3" customFormat="1" x14ac:dyDescent="0.25">
      <c r="A1079" s="18">
        <v>31</v>
      </c>
      <c r="B1079" s="19" t="s">
        <v>18</v>
      </c>
      <c r="C1079" s="20">
        <f>C1080+C1081+C1082</f>
        <v>0</v>
      </c>
      <c r="D1079" s="20">
        <f>D1080+D1081+D1082</f>
        <v>25600</v>
      </c>
      <c r="E1079" s="251">
        <f>E1080+E1081+E1082</f>
        <v>0</v>
      </c>
      <c r="F1079" s="20">
        <f>F1080+F1081+F1082</f>
        <v>0</v>
      </c>
      <c r="G1079" s="20">
        <f>G1080+G1081+G1082</f>
        <v>0</v>
      </c>
    </row>
    <row r="1080" spans="1:7" s="161" customFormat="1" hidden="1" x14ac:dyDescent="0.25">
      <c r="A1080" s="158">
        <v>311</v>
      </c>
      <c r="B1080" s="170" t="s">
        <v>132</v>
      </c>
      <c r="C1080" s="163">
        <v>0</v>
      </c>
      <c r="D1080" s="163">
        <v>25600</v>
      </c>
      <c r="E1080" s="252">
        <v>0</v>
      </c>
      <c r="F1080" s="163">
        <v>0</v>
      </c>
      <c r="G1080" s="163">
        <v>0</v>
      </c>
    </row>
    <row r="1081" spans="1:7" s="161" customFormat="1" hidden="1" x14ac:dyDescent="0.25">
      <c r="A1081" s="158">
        <v>312</v>
      </c>
      <c r="B1081" s="170" t="s">
        <v>20</v>
      </c>
      <c r="C1081" s="163">
        <v>0</v>
      </c>
      <c r="D1081" s="163">
        <v>0</v>
      </c>
      <c r="E1081" s="252">
        <v>0</v>
      </c>
      <c r="F1081" s="163">
        <v>0</v>
      </c>
      <c r="G1081" s="163">
        <v>0</v>
      </c>
    </row>
    <row r="1082" spans="1:7" s="161" customFormat="1" hidden="1" x14ac:dyDescent="0.25">
      <c r="A1082" s="158">
        <v>313</v>
      </c>
      <c r="B1082" s="170" t="s">
        <v>21</v>
      </c>
      <c r="C1082" s="163">
        <v>0</v>
      </c>
      <c r="D1082" s="163">
        <v>0</v>
      </c>
      <c r="E1082" s="252">
        <v>0</v>
      </c>
      <c r="F1082" s="163">
        <v>0</v>
      </c>
      <c r="G1082" s="163">
        <v>0</v>
      </c>
    </row>
    <row r="1083" spans="1:7" s="3" customFormat="1" x14ac:dyDescent="0.25">
      <c r="A1083" s="18">
        <v>32</v>
      </c>
      <c r="B1083" s="19" t="s">
        <v>22</v>
      </c>
      <c r="C1083" s="20">
        <f>C1084</f>
        <v>0</v>
      </c>
      <c r="D1083" s="20">
        <f>D1084</f>
        <v>0</v>
      </c>
      <c r="E1083" s="251">
        <f>E1084</f>
        <v>0</v>
      </c>
      <c r="F1083" s="20">
        <f>F1084</f>
        <v>0</v>
      </c>
      <c r="G1083" s="20">
        <f>G1084</f>
        <v>0</v>
      </c>
    </row>
    <row r="1084" spans="1:7" s="161" customFormat="1" hidden="1" x14ac:dyDescent="0.25">
      <c r="A1084" s="158">
        <v>321</v>
      </c>
      <c r="B1084" s="170" t="s">
        <v>230</v>
      </c>
      <c r="C1084" s="163">
        <v>0</v>
      </c>
      <c r="D1084" s="163">
        <v>0</v>
      </c>
      <c r="E1084" s="252">
        <v>0</v>
      </c>
      <c r="F1084" s="163">
        <v>0</v>
      </c>
      <c r="G1084" s="163">
        <v>0</v>
      </c>
    </row>
    <row r="1085" spans="1:7" s="161" customFormat="1" x14ac:dyDescent="0.25">
      <c r="A1085" s="158"/>
      <c r="B1085" s="170"/>
      <c r="C1085" s="194"/>
      <c r="D1085" s="163"/>
      <c r="E1085" s="252"/>
      <c r="F1085" s="163"/>
      <c r="G1085" s="163"/>
    </row>
    <row r="1086" spans="1:7" s="161" customFormat="1" x14ac:dyDescent="0.25">
      <c r="A1086" s="8"/>
      <c r="B1086" s="122" t="s">
        <v>541</v>
      </c>
      <c r="C1086" s="9">
        <f>C1087</f>
        <v>0</v>
      </c>
      <c r="D1086" s="9">
        <f>D1087</f>
        <v>0</v>
      </c>
      <c r="E1086" s="261">
        <f>E1087</f>
        <v>60200</v>
      </c>
      <c r="F1086" s="261">
        <f t="shared" ref="F1086:G1086" si="380">F1087</f>
        <v>60200</v>
      </c>
      <c r="G1086" s="261">
        <f t="shared" si="380"/>
        <v>60200</v>
      </c>
    </row>
    <row r="1087" spans="1:7" s="161" customFormat="1" hidden="1" x14ac:dyDescent="0.25">
      <c r="A1087" s="18"/>
      <c r="B1087" s="16" t="s">
        <v>159</v>
      </c>
      <c r="C1087" s="20">
        <f>C1092</f>
        <v>0</v>
      </c>
      <c r="D1087" s="20">
        <f>D1092</f>
        <v>0</v>
      </c>
      <c r="E1087" s="251">
        <f>E1092</f>
        <v>60200</v>
      </c>
      <c r="F1087" s="251">
        <f t="shared" ref="F1087:G1087" si="381">F1092</f>
        <v>60200</v>
      </c>
      <c r="G1087" s="251">
        <f t="shared" si="381"/>
        <v>60200</v>
      </c>
    </row>
    <row r="1088" spans="1:7" s="161" customFormat="1" x14ac:dyDescent="0.25">
      <c r="A1088" s="18"/>
      <c r="B1088" s="16" t="s">
        <v>52</v>
      </c>
      <c r="C1088" s="20">
        <f t="shared" ref="C1088:G1090" si="382">C1089</f>
        <v>0</v>
      </c>
      <c r="D1088" s="20">
        <f t="shared" si="382"/>
        <v>0</v>
      </c>
      <c r="E1088" s="251">
        <f t="shared" si="382"/>
        <v>0</v>
      </c>
      <c r="F1088" s="251">
        <f t="shared" si="382"/>
        <v>0</v>
      </c>
      <c r="G1088" s="251">
        <f t="shared" si="382"/>
        <v>0</v>
      </c>
    </row>
    <row r="1089" spans="1:7" s="161" customFormat="1" x14ac:dyDescent="0.25">
      <c r="A1089" s="18">
        <v>3</v>
      </c>
      <c r="B1089" s="16" t="s">
        <v>2</v>
      </c>
      <c r="C1089" s="20">
        <f t="shared" si="382"/>
        <v>0</v>
      </c>
      <c r="D1089" s="20">
        <f t="shared" si="382"/>
        <v>0</v>
      </c>
      <c r="E1089" s="251">
        <f t="shared" si="382"/>
        <v>0</v>
      </c>
      <c r="F1089" s="251">
        <f t="shared" si="382"/>
        <v>0</v>
      </c>
      <c r="G1089" s="251">
        <f t="shared" si="382"/>
        <v>0</v>
      </c>
    </row>
    <row r="1090" spans="1:7" s="161" customFormat="1" x14ac:dyDescent="0.25">
      <c r="A1090" s="18">
        <v>32</v>
      </c>
      <c r="B1090" s="16" t="s">
        <v>22</v>
      </c>
      <c r="C1090" s="20">
        <f t="shared" si="382"/>
        <v>0</v>
      </c>
      <c r="D1090" s="20">
        <f t="shared" si="382"/>
        <v>0</v>
      </c>
      <c r="E1090" s="251">
        <f t="shared" si="382"/>
        <v>0</v>
      </c>
      <c r="F1090" s="251">
        <f t="shared" si="382"/>
        <v>0</v>
      </c>
      <c r="G1090" s="251">
        <f t="shared" si="382"/>
        <v>0</v>
      </c>
    </row>
    <row r="1091" spans="1:7" s="161" customFormat="1" hidden="1" x14ac:dyDescent="0.25">
      <c r="A1091" s="158">
        <v>321</v>
      </c>
      <c r="B1091" s="199" t="s">
        <v>230</v>
      </c>
      <c r="C1091" s="163">
        <v>0</v>
      </c>
      <c r="D1091" s="163">
        <v>0</v>
      </c>
      <c r="E1091" s="252">
        <v>0</v>
      </c>
      <c r="F1091" s="252">
        <v>0</v>
      </c>
      <c r="G1091" s="252">
        <v>0</v>
      </c>
    </row>
    <row r="1092" spans="1:7" s="161" customFormat="1" x14ac:dyDescent="0.25">
      <c r="A1092" s="18"/>
      <c r="B1092" s="19" t="s">
        <v>51</v>
      </c>
      <c r="C1092" s="20">
        <f t="shared" ref="C1092:G1093" si="383">C1093</f>
        <v>0</v>
      </c>
      <c r="D1092" s="20">
        <f t="shared" si="383"/>
        <v>0</v>
      </c>
      <c r="E1092" s="251">
        <f t="shared" si="383"/>
        <v>60200</v>
      </c>
      <c r="F1092" s="251">
        <f t="shared" si="383"/>
        <v>60200</v>
      </c>
      <c r="G1092" s="251">
        <f t="shared" si="383"/>
        <v>60200</v>
      </c>
    </row>
    <row r="1093" spans="1:7" s="161" customFormat="1" x14ac:dyDescent="0.25">
      <c r="A1093" s="18">
        <v>3</v>
      </c>
      <c r="B1093" s="19" t="s">
        <v>39</v>
      </c>
      <c r="C1093" s="20">
        <f t="shared" si="383"/>
        <v>0</v>
      </c>
      <c r="D1093" s="20">
        <f t="shared" si="383"/>
        <v>0</v>
      </c>
      <c r="E1093" s="251">
        <f>E1094+E1098</f>
        <v>60200</v>
      </c>
      <c r="F1093" s="251">
        <f t="shared" ref="F1093:G1093" si="384">F1094+F1098</f>
        <v>60200</v>
      </c>
      <c r="G1093" s="251">
        <f t="shared" si="384"/>
        <v>60200</v>
      </c>
    </row>
    <row r="1094" spans="1:7" s="161" customFormat="1" x14ac:dyDescent="0.25">
      <c r="A1094" s="18">
        <v>31</v>
      </c>
      <c r="B1094" s="19" t="s">
        <v>18</v>
      </c>
      <c r="C1094" s="20">
        <f>C1095+C1096+C1097</f>
        <v>0</v>
      </c>
      <c r="D1094" s="20">
        <f>D1095+D1096+D1097</f>
        <v>0</v>
      </c>
      <c r="E1094" s="251">
        <f>E1095+E1096+E1097</f>
        <v>58700</v>
      </c>
      <c r="F1094" s="251">
        <f t="shared" ref="F1094:G1094" si="385">F1095+F1096+F1097</f>
        <v>58700</v>
      </c>
      <c r="G1094" s="251">
        <f t="shared" si="385"/>
        <v>58700</v>
      </c>
    </row>
    <row r="1095" spans="1:7" s="161" customFormat="1" hidden="1" x14ac:dyDescent="0.25">
      <c r="A1095" s="158">
        <v>311</v>
      </c>
      <c r="B1095" s="170" t="s">
        <v>132</v>
      </c>
      <c r="C1095" s="163">
        <v>0</v>
      </c>
      <c r="D1095" s="163">
        <v>0</v>
      </c>
      <c r="E1095" s="252">
        <v>50400</v>
      </c>
      <c r="F1095" s="252">
        <v>50400</v>
      </c>
      <c r="G1095" s="252">
        <v>50400</v>
      </c>
    </row>
    <row r="1096" spans="1:7" s="161" customFormat="1" hidden="1" x14ac:dyDescent="0.25">
      <c r="A1096" s="158">
        <v>312</v>
      </c>
      <c r="B1096" s="170" t="s">
        <v>20</v>
      </c>
      <c r="C1096" s="163">
        <v>0</v>
      </c>
      <c r="D1096" s="163">
        <v>0</v>
      </c>
      <c r="E1096" s="252">
        <v>0</v>
      </c>
      <c r="F1096" s="252">
        <v>0</v>
      </c>
      <c r="G1096" s="252">
        <v>0</v>
      </c>
    </row>
    <row r="1097" spans="1:7" s="161" customFormat="1" hidden="1" x14ac:dyDescent="0.25">
      <c r="A1097" s="158">
        <v>313</v>
      </c>
      <c r="B1097" s="170" t="s">
        <v>21</v>
      </c>
      <c r="C1097" s="163">
        <v>0</v>
      </c>
      <c r="D1097" s="163">
        <v>0</v>
      </c>
      <c r="E1097" s="252">
        <v>8300</v>
      </c>
      <c r="F1097" s="252">
        <v>8300</v>
      </c>
      <c r="G1097" s="252">
        <v>8300</v>
      </c>
    </row>
    <row r="1098" spans="1:7" s="161" customFormat="1" x14ac:dyDescent="0.25">
      <c r="A1098" s="18">
        <v>32</v>
      </c>
      <c r="B1098" s="19" t="s">
        <v>22</v>
      </c>
      <c r="C1098" s="20">
        <f>C1099</f>
        <v>0</v>
      </c>
      <c r="D1098" s="20">
        <f>D1099</f>
        <v>0</v>
      </c>
      <c r="E1098" s="251">
        <f>E1099</f>
        <v>1500</v>
      </c>
      <c r="F1098" s="251">
        <f t="shared" ref="F1098:G1098" si="386">F1099</f>
        <v>1500</v>
      </c>
      <c r="G1098" s="251">
        <f t="shared" si="386"/>
        <v>1500</v>
      </c>
    </row>
    <row r="1099" spans="1:7" s="161" customFormat="1" hidden="1" x14ac:dyDescent="0.25">
      <c r="A1099" s="158">
        <v>321</v>
      </c>
      <c r="B1099" s="170" t="s">
        <v>230</v>
      </c>
      <c r="C1099" s="163">
        <v>0</v>
      </c>
      <c r="D1099" s="163">
        <v>0</v>
      </c>
      <c r="E1099" s="252">
        <v>1500</v>
      </c>
      <c r="F1099" s="252">
        <v>1500</v>
      </c>
      <c r="G1099" s="252">
        <v>1500</v>
      </c>
    </row>
    <row r="1100" spans="1:7" x14ac:dyDescent="0.25">
      <c r="A1100" s="158"/>
      <c r="B1100" s="170"/>
      <c r="C1100" s="170"/>
      <c r="D1100" s="1"/>
      <c r="E1100" s="1"/>
      <c r="F1100" s="1"/>
      <c r="G1100" s="1"/>
    </row>
    <row r="1101" spans="1:7" s="10" customFormat="1" x14ac:dyDescent="0.25">
      <c r="A1101" s="8"/>
      <c r="B1101" s="122" t="s">
        <v>556</v>
      </c>
      <c r="C1101" s="9">
        <f t="shared" ref="C1101:G1101" si="387">C1102</f>
        <v>4459.49</v>
      </c>
      <c r="D1101" s="9">
        <f t="shared" si="387"/>
        <v>7299.75</v>
      </c>
      <c r="E1101" s="162">
        <f t="shared" si="387"/>
        <v>7400</v>
      </c>
      <c r="F1101" s="9">
        <f t="shared" si="387"/>
        <v>7400</v>
      </c>
      <c r="G1101" s="9">
        <f t="shared" si="387"/>
        <v>7400</v>
      </c>
    </row>
    <row r="1102" spans="1:7" s="3" customFormat="1" hidden="1" x14ac:dyDescent="0.25">
      <c r="A1102" s="18"/>
      <c r="B1102" s="19" t="s">
        <v>160</v>
      </c>
      <c r="C1102" s="20">
        <f t="shared" ref="C1102:G1105" si="388">C1103</f>
        <v>4459.49</v>
      </c>
      <c r="D1102" s="20">
        <f t="shared" si="388"/>
        <v>7299.75</v>
      </c>
      <c r="E1102" s="22">
        <f t="shared" si="388"/>
        <v>7400</v>
      </c>
      <c r="F1102" s="20">
        <f t="shared" si="388"/>
        <v>7400</v>
      </c>
      <c r="G1102" s="20">
        <f t="shared" si="388"/>
        <v>7400</v>
      </c>
    </row>
    <row r="1103" spans="1:7" s="3" customFormat="1" x14ac:dyDescent="0.25">
      <c r="A1103" s="18"/>
      <c r="B1103" s="19" t="s">
        <v>51</v>
      </c>
      <c r="C1103" s="20">
        <f t="shared" si="388"/>
        <v>4459.49</v>
      </c>
      <c r="D1103" s="20">
        <f t="shared" si="388"/>
        <v>7299.75</v>
      </c>
      <c r="E1103" s="22">
        <f t="shared" si="388"/>
        <v>7400</v>
      </c>
      <c r="F1103" s="20">
        <f t="shared" si="388"/>
        <v>7400</v>
      </c>
      <c r="G1103" s="20">
        <f t="shared" si="388"/>
        <v>7400</v>
      </c>
    </row>
    <row r="1104" spans="1:7" s="3" customFormat="1" x14ac:dyDescent="0.25">
      <c r="A1104" s="18">
        <v>3</v>
      </c>
      <c r="B1104" s="19" t="s">
        <v>2</v>
      </c>
      <c r="C1104" s="20">
        <f t="shared" si="388"/>
        <v>4459.49</v>
      </c>
      <c r="D1104" s="20">
        <f t="shared" si="388"/>
        <v>7299.75</v>
      </c>
      <c r="E1104" s="22">
        <f t="shared" si="388"/>
        <v>7400</v>
      </c>
      <c r="F1104" s="20">
        <f t="shared" si="388"/>
        <v>7400</v>
      </c>
      <c r="G1104" s="20">
        <f t="shared" si="388"/>
        <v>7400</v>
      </c>
    </row>
    <row r="1105" spans="1:84" s="3" customFormat="1" x14ac:dyDescent="0.25">
      <c r="A1105" s="18">
        <v>37</v>
      </c>
      <c r="B1105" s="19" t="s">
        <v>297</v>
      </c>
      <c r="C1105" s="20">
        <f t="shared" si="388"/>
        <v>4459.49</v>
      </c>
      <c r="D1105" s="20">
        <f t="shared" si="388"/>
        <v>7299.75</v>
      </c>
      <c r="E1105" s="22">
        <f t="shared" si="388"/>
        <v>7400</v>
      </c>
      <c r="F1105" s="20">
        <f t="shared" si="388"/>
        <v>7400</v>
      </c>
      <c r="G1105" s="20">
        <f t="shared" si="388"/>
        <v>7400</v>
      </c>
    </row>
    <row r="1106" spans="1:84" s="161" customFormat="1" hidden="1" x14ac:dyDescent="0.25">
      <c r="A1106" s="158">
        <v>372</v>
      </c>
      <c r="B1106" s="170" t="s">
        <v>255</v>
      </c>
      <c r="C1106" s="1">
        <v>4459.49</v>
      </c>
      <c r="D1106" s="1">
        <v>7299.75</v>
      </c>
      <c r="E1106" s="1">
        <v>7400</v>
      </c>
      <c r="F1106" s="1">
        <v>7400</v>
      </c>
      <c r="G1106" s="1">
        <v>7400</v>
      </c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  <c r="AP1106"/>
      <c r="AQ1106"/>
      <c r="AR1106"/>
      <c r="AS1106"/>
      <c r="AT1106"/>
      <c r="AU1106"/>
      <c r="AV1106"/>
      <c r="AW1106"/>
      <c r="AX1106"/>
      <c r="AY1106"/>
      <c r="AZ1106"/>
      <c r="BA1106"/>
      <c r="BB1106"/>
      <c r="BC1106"/>
      <c r="BD1106"/>
      <c r="BE1106"/>
      <c r="BF1106"/>
      <c r="BG1106"/>
      <c r="BH1106"/>
      <c r="BI1106"/>
      <c r="BJ1106"/>
      <c r="BK1106"/>
      <c r="BL1106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</row>
    <row r="1107" spans="1:84" s="161" customFormat="1" x14ac:dyDescent="0.25">
      <c r="A1107" s="18"/>
      <c r="B1107" s="19"/>
      <c r="C1107" s="19"/>
      <c r="D1107" s="54"/>
      <c r="E1107" s="58"/>
      <c r="F1107" s="54"/>
      <c r="G1107" s="20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/>
      <c r="AQ1107"/>
      <c r="AR1107"/>
      <c r="AS1107"/>
      <c r="AT1107"/>
      <c r="AU1107"/>
      <c r="AV1107"/>
      <c r="AW1107"/>
      <c r="AX1107"/>
      <c r="AY1107"/>
      <c r="AZ1107"/>
      <c r="BA1107"/>
      <c r="BB1107"/>
      <c r="BC1107"/>
      <c r="BD1107"/>
      <c r="BE1107"/>
      <c r="BF1107"/>
      <c r="BG1107"/>
      <c r="BH1107"/>
      <c r="BI1107"/>
      <c r="BJ1107"/>
      <c r="BK1107"/>
      <c r="BL1107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</row>
    <row r="1108" spans="1:84" s="10" customFormat="1" x14ac:dyDescent="0.25">
      <c r="A1108" s="8"/>
      <c r="B1108" s="122" t="s">
        <v>488</v>
      </c>
      <c r="C1108" s="9">
        <f t="shared" ref="C1108:G1108" si="389">C1109</f>
        <v>594.6</v>
      </c>
      <c r="D1108" s="9">
        <f t="shared" si="389"/>
        <v>1327.23</v>
      </c>
      <c r="E1108" s="162">
        <f t="shared" si="389"/>
        <v>1500</v>
      </c>
      <c r="F1108" s="9">
        <f t="shared" si="389"/>
        <v>1500</v>
      </c>
      <c r="G1108" s="9">
        <f t="shared" si="389"/>
        <v>1500</v>
      </c>
    </row>
    <row r="1109" spans="1:84" s="3" customFormat="1" hidden="1" x14ac:dyDescent="0.25">
      <c r="A1109" s="18"/>
      <c r="B1109" s="19" t="s">
        <v>162</v>
      </c>
      <c r="C1109" s="20">
        <f t="shared" ref="C1109:G1112" si="390">C1110</f>
        <v>594.6</v>
      </c>
      <c r="D1109" s="20">
        <f t="shared" si="390"/>
        <v>1327.23</v>
      </c>
      <c r="E1109" s="22">
        <f t="shared" si="390"/>
        <v>1500</v>
      </c>
      <c r="F1109" s="20">
        <f t="shared" si="390"/>
        <v>1500</v>
      </c>
      <c r="G1109" s="20">
        <f t="shared" si="390"/>
        <v>1500</v>
      </c>
    </row>
    <row r="1110" spans="1:84" s="3" customFormat="1" x14ac:dyDescent="0.25">
      <c r="A1110" s="18"/>
      <c r="B1110" s="19" t="s">
        <v>52</v>
      </c>
      <c r="C1110" s="20">
        <f t="shared" si="390"/>
        <v>594.6</v>
      </c>
      <c r="D1110" s="20">
        <f t="shared" si="390"/>
        <v>1327.23</v>
      </c>
      <c r="E1110" s="22">
        <f t="shared" si="390"/>
        <v>1500</v>
      </c>
      <c r="F1110" s="20">
        <f t="shared" si="390"/>
        <v>1500</v>
      </c>
      <c r="G1110" s="20">
        <f t="shared" si="390"/>
        <v>1500</v>
      </c>
    </row>
    <row r="1111" spans="1:84" s="3" customFormat="1" x14ac:dyDescent="0.25">
      <c r="A1111" s="18">
        <v>3</v>
      </c>
      <c r="B1111" s="19" t="s">
        <v>2</v>
      </c>
      <c r="C1111" s="20">
        <f t="shared" si="390"/>
        <v>594.6</v>
      </c>
      <c r="D1111" s="20">
        <f t="shared" si="390"/>
        <v>1327.23</v>
      </c>
      <c r="E1111" s="22">
        <f t="shared" si="390"/>
        <v>1500</v>
      </c>
      <c r="F1111" s="20">
        <f t="shared" si="390"/>
        <v>1500</v>
      </c>
      <c r="G1111" s="20">
        <f t="shared" si="390"/>
        <v>1500</v>
      </c>
    </row>
    <row r="1112" spans="1:84" s="3" customFormat="1" x14ac:dyDescent="0.25">
      <c r="A1112" s="18">
        <v>37</v>
      </c>
      <c r="B1112" s="19" t="s">
        <v>297</v>
      </c>
      <c r="C1112" s="20">
        <f t="shared" si="390"/>
        <v>594.6</v>
      </c>
      <c r="D1112" s="20">
        <f t="shared" si="390"/>
        <v>1327.23</v>
      </c>
      <c r="E1112" s="22">
        <f t="shared" si="390"/>
        <v>1500</v>
      </c>
      <c r="F1112" s="20">
        <f t="shared" si="390"/>
        <v>1500</v>
      </c>
      <c r="G1112" s="20">
        <f t="shared" si="390"/>
        <v>1500</v>
      </c>
    </row>
    <row r="1113" spans="1:84" s="161" customFormat="1" hidden="1" x14ac:dyDescent="0.25">
      <c r="A1113" s="158">
        <v>372</v>
      </c>
      <c r="B1113" s="170" t="s">
        <v>85</v>
      </c>
      <c r="C1113" s="163">
        <v>594.6</v>
      </c>
      <c r="D1113" s="163">
        <v>1327.23</v>
      </c>
      <c r="E1113" s="1">
        <v>1500</v>
      </c>
      <c r="F1113" s="163">
        <v>1500</v>
      </c>
      <c r="G1113" s="163">
        <v>1500</v>
      </c>
    </row>
    <row r="1114" spans="1:84" s="161" customFormat="1" x14ac:dyDescent="0.25">
      <c r="A1114" s="158"/>
      <c r="B1114" s="170"/>
      <c r="C1114" s="170"/>
      <c r="D1114" s="194"/>
      <c r="E1114" s="188"/>
      <c r="F1114" s="194"/>
      <c r="G1114" s="163"/>
    </row>
    <row r="1115" spans="1:84" s="161" customFormat="1" x14ac:dyDescent="0.25">
      <c r="A1115" s="232"/>
      <c r="B1115" s="122" t="s">
        <v>489</v>
      </c>
      <c r="C1115" s="124">
        <f t="shared" ref="C1115:G1119" si="391">C1116</f>
        <v>0</v>
      </c>
      <c r="D1115" s="124">
        <f t="shared" si="391"/>
        <v>650</v>
      </c>
      <c r="E1115" s="233">
        <f t="shared" si="391"/>
        <v>700</v>
      </c>
      <c r="F1115" s="124">
        <f t="shared" si="391"/>
        <v>700</v>
      </c>
      <c r="G1115" s="9">
        <f t="shared" si="391"/>
        <v>700</v>
      </c>
    </row>
    <row r="1116" spans="1:84" s="161" customFormat="1" hidden="1" x14ac:dyDescent="0.25">
      <c r="A1116" s="158"/>
      <c r="B1116" s="19" t="s">
        <v>259</v>
      </c>
      <c r="C1116" s="54">
        <f t="shared" si="391"/>
        <v>0</v>
      </c>
      <c r="D1116" s="54">
        <f t="shared" si="391"/>
        <v>650</v>
      </c>
      <c r="E1116" s="58">
        <f t="shared" si="391"/>
        <v>700</v>
      </c>
      <c r="F1116" s="54">
        <f t="shared" si="391"/>
        <v>700</v>
      </c>
      <c r="G1116" s="20">
        <f t="shared" si="391"/>
        <v>700</v>
      </c>
    </row>
    <row r="1117" spans="1:84" s="161" customFormat="1" x14ac:dyDescent="0.25">
      <c r="A1117" s="158"/>
      <c r="B1117" s="19" t="s">
        <v>52</v>
      </c>
      <c r="C1117" s="54">
        <f t="shared" si="391"/>
        <v>0</v>
      </c>
      <c r="D1117" s="54">
        <f t="shared" si="391"/>
        <v>650</v>
      </c>
      <c r="E1117" s="58">
        <f t="shared" si="391"/>
        <v>700</v>
      </c>
      <c r="F1117" s="54">
        <f t="shared" si="391"/>
        <v>700</v>
      </c>
      <c r="G1117" s="20">
        <f t="shared" si="391"/>
        <v>700</v>
      </c>
    </row>
    <row r="1118" spans="1:84" s="161" customFormat="1" x14ac:dyDescent="0.25">
      <c r="A1118" s="18">
        <v>3</v>
      </c>
      <c r="B1118" s="19" t="s">
        <v>2</v>
      </c>
      <c r="C1118" s="54">
        <f t="shared" si="391"/>
        <v>0</v>
      </c>
      <c r="D1118" s="54">
        <f t="shared" si="391"/>
        <v>650</v>
      </c>
      <c r="E1118" s="58">
        <f t="shared" si="391"/>
        <v>700</v>
      </c>
      <c r="F1118" s="54">
        <f t="shared" si="391"/>
        <v>700</v>
      </c>
      <c r="G1118" s="20">
        <f t="shared" si="391"/>
        <v>700</v>
      </c>
    </row>
    <row r="1119" spans="1:84" s="161" customFormat="1" x14ac:dyDescent="0.25">
      <c r="A1119" s="18">
        <v>37</v>
      </c>
      <c r="B1119" s="19" t="s">
        <v>297</v>
      </c>
      <c r="C1119" s="54">
        <f t="shared" si="391"/>
        <v>0</v>
      </c>
      <c r="D1119" s="54">
        <f t="shared" si="391"/>
        <v>650</v>
      </c>
      <c r="E1119" s="58">
        <f t="shared" si="391"/>
        <v>700</v>
      </c>
      <c r="F1119" s="54">
        <f t="shared" si="391"/>
        <v>700</v>
      </c>
      <c r="G1119" s="20">
        <f t="shared" si="391"/>
        <v>700</v>
      </c>
    </row>
    <row r="1120" spans="1:84" s="161" customFormat="1" hidden="1" x14ac:dyDescent="0.25">
      <c r="A1120" s="158">
        <v>372</v>
      </c>
      <c r="B1120" s="170" t="s">
        <v>85</v>
      </c>
      <c r="C1120" s="194">
        <v>0</v>
      </c>
      <c r="D1120" s="194">
        <v>650</v>
      </c>
      <c r="E1120" s="188">
        <v>700</v>
      </c>
      <c r="F1120" s="194">
        <v>700</v>
      </c>
      <c r="G1120" s="163">
        <v>700</v>
      </c>
    </row>
    <row r="1121" spans="1:7" x14ac:dyDescent="0.25">
      <c r="A1121" s="18"/>
      <c r="B1121" s="19"/>
      <c r="C1121" s="19"/>
      <c r="D1121" s="54"/>
      <c r="E1121" s="58"/>
      <c r="F1121" s="54"/>
      <c r="G1121" s="20"/>
    </row>
    <row r="1122" spans="1:7" s="10" customFormat="1" x14ac:dyDescent="0.25">
      <c r="A1122" s="8"/>
      <c r="B1122" s="122" t="s">
        <v>490</v>
      </c>
      <c r="C1122" s="9">
        <f t="shared" ref="C1122:G1122" si="392">C1123</f>
        <v>0</v>
      </c>
      <c r="D1122" s="9">
        <f t="shared" si="392"/>
        <v>4327.2299999999996</v>
      </c>
      <c r="E1122" s="162">
        <f t="shared" si="392"/>
        <v>4500</v>
      </c>
      <c r="F1122" s="9">
        <f t="shared" si="392"/>
        <v>4500</v>
      </c>
      <c r="G1122" s="9">
        <f t="shared" si="392"/>
        <v>4500</v>
      </c>
    </row>
    <row r="1123" spans="1:7" s="3" customFormat="1" hidden="1" x14ac:dyDescent="0.25">
      <c r="A1123" s="18"/>
      <c r="B1123" s="19" t="s">
        <v>300</v>
      </c>
      <c r="C1123" s="20">
        <f t="shared" ref="C1123:G1126" si="393">C1124</f>
        <v>0</v>
      </c>
      <c r="D1123" s="20">
        <f t="shared" si="393"/>
        <v>4327.2299999999996</v>
      </c>
      <c r="E1123" s="22">
        <f t="shared" si="393"/>
        <v>4500</v>
      </c>
      <c r="F1123" s="20">
        <f t="shared" si="393"/>
        <v>4500</v>
      </c>
      <c r="G1123" s="20">
        <f t="shared" si="393"/>
        <v>4500</v>
      </c>
    </row>
    <row r="1124" spans="1:7" s="3" customFormat="1" x14ac:dyDescent="0.25">
      <c r="A1124" s="18"/>
      <c r="B1124" s="19" t="s">
        <v>52</v>
      </c>
      <c r="C1124" s="20">
        <f t="shared" si="393"/>
        <v>0</v>
      </c>
      <c r="D1124" s="20">
        <f t="shared" si="393"/>
        <v>4327.2299999999996</v>
      </c>
      <c r="E1124" s="22">
        <f t="shared" si="393"/>
        <v>4500</v>
      </c>
      <c r="F1124" s="20">
        <f t="shared" si="393"/>
        <v>4500</v>
      </c>
      <c r="G1124" s="20">
        <f t="shared" si="393"/>
        <v>4500</v>
      </c>
    </row>
    <row r="1125" spans="1:7" s="3" customFormat="1" x14ac:dyDescent="0.25">
      <c r="A1125" s="18">
        <v>3</v>
      </c>
      <c r="B1125" s="19" t="s">
        <v>2</v>
      </c>
      <c r="C1125" s="20">
        <f t="shared" si="393"/>
        <v>0</v>
      </c>
      <c r="D1125" s="20">
        <f t="shared" si="393"/>
        <v>4327.2299999999996</v>
      </c>
      <c r="E1125" s="22">
        <f t="shared" si="393"/>
        <v>4500</v>
      </c>
      <c r="F1125" s="20">
        <f t="shared" si="393"/>
        <v>4500</v>
      </c>
      <c r="G1125" s="20">
        <f t="shared" si="393"/>
        <v>4500</v>
      </c>
    </row>
    <row r="1126" spans="1:7" s="3" customFormat="1" x14ac:dyDescent="0.25">
      <c r="A1126" s="18">
        <v>37</v>
      </c>
      <c r="B1126" s="19" t="s">
        <v>294</v>
      </c>
      <c r="C1126" s="20">
        <f t="shared" si="393"/>
        <v>0</v>
      </c>
      <c r="D1126" s="20">
        <f t="shared" si="393"/>
        <v>4327.2299999999996</v>
      </c>
      <c r="E1126" s="22">
        <f t="shared" si="393"/>
        <v>4500</v>
      </c>
      <c r="F1126" s="20">
        <f t="shared" si="393"/>
        <v>4500</v>
      </c>
      <c r="G1126" s="20">
        <f t="shared" si="393"/>
        <v>4500</v>
      </c>
    </row>
    <row r="1127" spans="1:7" hidden="1" x14ac:dyDescent="0.25">
      <c r="A1127" s="158">
        <v>372</v>
      </c>
      <c r="B1127" s="170" t="s">
        <v>179</v>
      </c>
      <c r="C1127" s="1">
        <v>0</v>
      </c>
      <c r="D1127" s="1">
        <v>4327.2299999999996</v>
      </c>
      <c r="E1127" s="1">
        <v>4500</v>
      </c>
      <c r="F1127" s="1">
        <v>4500</v>
      </c>
      <c r="G1127" s="1">
        <v>4500</v>
      </c>
    </row>
    <row r="1128" spans="1:7" x14ac:dyDescent="0.25">
      <c r="A1128" s="158"/>
      <c r="B1128" s="170"/>
      <c r="C1128" s="170"/>
      <c r="D1128" s="194"/>
      <c r="E1128" s="188"/>
      <c r="F1128" s="194"/>
      <c r="G1128" s="163"/>
    </row>
    <row r="1129" spans="1:7" s="10" customFormat="1" x14ac:dyDescent="0.25">
      <c r="A1129" s="8"/>
      <c r="B1129" s="122" t="s">
        <v>491</v>
      </c>
      <c r="C1129" s="9">
        <f t="shared" ref="C1129:G1129" si="394">C1130</f>
        <v>639.99</v>
      </c>
      <c r="D1129" s="9">
        <f t="shared" si="394"/>
        <v>1327.23</v>
      </c>
      <c r="E1129" s="162">
        <f t="shared" si="394"/>
        <v>1500</v>
      </c>
      <c r="F1129" s="9">
        <f t="shared" si="394"/>
        <v>1500</v>
      </c>
      <c r="G1129" s="9">
        <f t="shared" si="394"/>
        <v>1500</v>
      </c>
    </row>
    <row r="1130" spans="1:7" s="3" customFormat="1" hidden="1" x14ac:dyDescent="0.25">
      <c r="A1130" s="18"/>
      <c r="B1130" s="19" t="s">
        <v>160</v>
      </c>
      <c r="C1130" s="20">
        <f t="shared" ref="C1130:G1133" si="395">C1131</f>
        <v>639.99</v>
      </c>
      <c r="D1130" s="20">
        <f t="shared" si="395"/>
        <v>1327.23</v>
      </c>
      <c r="E1130" s="22">
        <f t="shared" si="395"/>
        <v>1500</v>
      </c>
      <c r="F1130" s="20">
        <f t="shared" si="395"/>
        <v>1500</v>
      </c>
      <c r="G1130" s="20">
        <f t="shared" si="395"/>
        <v>1500</v>
      </c>
    </row>
    <row r="1131" spans="1:7" s="3" customFormat="1" x14ac:dyDescent="0.25">
      <c r="A1131" s="18"/>
      <c r="B1131" s="19" t="s">
        <v>52</v>
      </c>
      <c r="C1131" s="20">
        <f t="shared" si="395"/>
        <v>639.99</v>
      </c>
      <c r="D1131" s="20">
        <f t="shared" si="395"/>
        <v>1327.23</v>
      </c>
      <c r="E1131" s="22">
        <f t="shared" si="395"/>
        <v>1500</v>
      </c>
      <c r="F1131" s="20">
        <f t="shared" si="395"/>
        <v>1500</v>
      </c>
      <c r="G1131" s="20">
        <f t="shared" si="395"/>
        <v>1500</v>
      </c>
    </row>
    <row r="1132" spans="1:7" s="3" customFormat="1" x14ac:dyDescent="0.25">
      <c r="A1132" s="18">
        <v>3</v>
      </c>
      <c r="B1132" s="19" t="s">
        <v>2</v>
      </c>
      <c r="C1132" s="20">
        <f t="shared" si="395"/>
        <v>639.99</v>
      </c>
      <c r="D1132" s="20">
        <f t="shared" si="395"/>
        <v>1327.23</v>
      </c>
      <c r="E1132" s="22">
        <f t="shared" si="395"/>
        <v>1500</v>
      </c>
      <c r="F1132" s="20">
        <f t="shared" si="395"/>
        <v>1500</v>
      </c>
      <c r="G1132" s="20">
        <f t="shared" si="395"/>
        <v>1500</v>
      </c>
    </row>
    <row r="1133" spans="1:7" s="3" customFormat="1" x14ac:dyDescent="0.25">
      <c r="A1133" s="18">
        <v>37</v>
      </c>
      <c r="B1133" s="19" t="s">
        <v>294</v>
      </c>
      <c r="C1133" s="20">
        <f t="shared" si="395"/>
        <v>639.99</v>
      </c>
      <c r="D1133" s="20">
        <f t="shared" si="395"/>
        <v>1327.23</v>
      </c>
      <c r="E1133" s="22">
        <f t="shared" si="395"/>
        <v>1500</v>
      </c>
      <c r="F1133" s="20">
        <f t="shared" si="395"/>
        <v>1500</v>
      </c>
      <c r="G1133" s="20">
        <f t="shared" si="395"/>
        <v>1500</v>
      </c>
    </row>
    <row r="1134" spans="1:7" hidden="1" x14ac:dyDescent="0.25">
      <c r="A1134" s="158">
        <v>372</v>
      </c>
      <c r="B1134" s="170" t="s">
        <v>130</v>
      </c>
      <c r="C1134" s="1">
        <v>639.99</v>
      </c>
      <c r="D1134" s="1">
        <v>1327.23</v>
      </c>
      <c r="E1134" s="1">
        <v>1500</v>
      </c>
      <c r="F1134" s="1">
        <v>1500</v>
      </c>
      <c r="G1134" s="1">
        <v>1500</v>
      </c>
    </row>
    <row r="1135" spans="1:7" x14ac:dyDescent="0.25">
      <c r="A1135" s="158"/>
      <c r="B1135" s="170"/>
      <c r="C1135" s="170"/>
      <c r="D1135" s="194"/>
      <c r="E1135" s="188"/>
      <c r="F1135" s="194"/>
      <c r="G1135" s="163"/>
    </row>
    <row r="1136" spans="1:7" s="121" customFormat="1" x14ac:dyDescent="0.25">
      <c r="A1136" s="7"/>
      <c r="B1136" s="119" t="s">
        <v>175</v>
      </c>
      <c r="C1136" s="120">
        <f>C1137+C1144+C1151+C1158+C1165+C1172+C1179+C1190+C1197+C1204+C1211+0.01</f>
        <v>112640.81</v>
      </c>
      <c r="D1136" s="120">
        <f t="shared" ref="D1136" si="396">D1137+D1144+D1151+D1158+D1165+D1172+D1179+D1190+D1197+D1204+D1211</f>
        <v>113763.48000000001</v>
      </c>
      <c r="E1136" s="234">
        <f>E1137+E1144+E1151+E1158+E1165+E1172+E1179+E1190+E1197+E1204+E1211</f>
        <v>145300</v>
      </c>
      <c r="F1136" s="125">
        <f t="shared" ref="F1136:G1136" si="397">F1137+F1144+F1151+F1158+F1165+F1172+F1179+F1190+F1197+F1204+F1211</f>
        <v>147000</v>
      </c>
      <c r="G1136" s="125">
        <f t="shared" si="397"/>
        <v>146000</v>
      </c>
    </row>
    <row r="1137" spans="1:7" s="121" customFormat="1" x14ac:dyDescent="0.25">
      <c r="A1137" s="7"/>
      <c r="B1137" s="119" t="s">
        <v>492</v>
      </c>
      <c r="C1137" s="120">
        <f t="shared" ref="C1137:G1137" si="398">C1138</f>
        <v>3052.62</v>
      </c>
      <c r="D1137" s="120">
        <f t="shared" si="398"/>
        <v>2919.9</v>
      </c>
      <c r="E1137" s="231">
        <f t="shared" si="398"/>
        <v>5000</v>
      </c>
      <c r="F1137" s="231">
        <f t="shared" si="398"/>
        <v>6000</v>
      </c>
      <c r="G1137" s="231">
        <f t="shared" si="398"/>
        <v>6000</v>
      </c>
    </row>
    <row r="1138" spans="1:7" s="3" customFormat="1" hidden="1" x14ac:dyDescent="0.25">
      <c r="A1138" s="18"/>
      <c r="B1138" s="19" t="s">
        <v>161</v>
      </c>
      <c r="C1138" s="20">
        <f t="shared" ref="C1138:G1141" si="399">C1139</f>
        <v>3052.62</v>
      </c>
      <c r="D1138" s="20">
        <f t="shared" si="399"/>
        <v>2919.9</v>
      </c>
      <c r="E1138" s="22">
        <f t="shared" si="399"/>
        <v>5000</v>
      </c>
      <c r="F1138" s="22">
        <f t="shared" si="399"/>
        <v>6000</v>
      </c>
      <c r="G1138" s="22">
        <f t="shared" si="399"/>
        <v>6000</v>
      </c>
    </row>
    <row r="1139" spans="1:7" s="3" customFormat="1" x14ac:dyDescent="0.25">
      <c r="A1139" s="18"/>
      <c r="B1139" s="19" t="s">
        <v>52</v>
      </c>
      <c r="C1139" s="20">
        <f t="shared" si="399"/>
        <v>3052.62</v>
      </c>
      <c r="D1139" s="20">
        <f t="shared" si="399"/>
        <v>2919.9</v>
      </c>
      <c r="E1139" s="22">
        <f t="shared" si="399"/>
        <v>5000</v>
      </c>
      <c r="F1139" s="22">
        <f t="shared" si="399"/>
        <v>6000</v>
      </c>
      <c r="G1139" s="22">
        <f t="shared" si="399"/>
        <v>6000</v>
      </c>
    </row>
    <row r="1140" spans="1:7" s="3" customFormat="1" x14ac:dyDescent="0.25">
      <c r="A1140" s="18">
        <v>3</v>
      </c>
      <c r="B1140" s="19" t="s">
        <v>2</v>
      </c>
      <c r="C1140" s="20">
        <f t="shared" si="399"/>
        <v>3052.62</v>
      </c>
      <c r="D1140" s="20">
        <f t="shared" si="399"/>
        <v>2919.9</v>
      </c>
      <c r="E1140" s="22">
        <f t="shared" si="399"/>
        <v>5000</v>
      </c>
      <c r="F1140" s="22">
        <f t="shared" si="399"/>
        <v>6000</v>
      </c>
      <c r="G1140" s="22">
        <f t="shared" si="399"/>
        <v>6000</v>
      </c>
    </row>
    <row r="1141" spans="1:7" s="3" customFormat="1" x14ac:dyDescent="0.25">
      <c r="A1141" s="18">
        <v>37</v>
      </c>
      <c r="B1141" s="19" t="s">
        <v>294</v>
      </c>
      <c r="C1141" s="20">
        <f t="shared" si="399"/>
        <v>3052.62</v>
      </c>
      <c r="D1141" s="20">
        <f t="shared" si="399"/>
        <v>2919.9</v>
      </c>
      <c r="E1141" s="22">
        <f t="shared" si="399"/>
        <v>5000</v>
      </c>
      <c r="F1141" s="22">
        <f t="shared" si="399"/>
        <v>6000</v>
      </c>
      <c r="G1141" s="22">
        <f t="shared" si="399"/>
        <v>6000</v>
      </c>
    </row>
    <row r="1142" spans="1:7" hidden="1" x14ac:dyDescent="0.25">
      <c r="A1142" s="158">
        <v>372</v>
      </c>
      <c r="B1142" s="342" t="s">
        <v>549</v>
      </c>
      <c r="C1142" s="1">
        <v>3052.62</v>
      </c>
      <c r="D1142" s="1">
        <v>2919.9</v>
      </c>
      <c r="E1142" s="1">
        <v>5000</v>
      </c>
      <c r="F1142" s="1">
        <v>6000</v>
      </c>
      <c r="G1142" s="1">
        <v>6000</v>
      </c>
    </row>
    <row r="1143" spans="1:7" x14ac:dyDescent="0.25">
      <c r="A1143" s="158"/>
      <c r="B1143" s="170"/>
      <c r="C1143" s="170"/>
      <c r="D1143" s="194"/>
      <c r="E1143" s="188"/>
      <c r="F1143" s="194"/>
      <c r="G1143" s="163"/>
    </row>
    <row r="1144" spans="1:7" s="121" customFormat="1" x14ac:dyDescent="0.25">
      <c r="A1144" s="7"/>
      <c r="B1144" s="119" t="s">
        <v>493</v>
      </c>
      <c r="C1144" s="120">
        <f t="shared" ref="C1144:G1144" si="400">C1145</f>
        <v>5653.99</v>
      </c>
      <c r="D1144" s="120">
        <f t="shared" si="400"/>
        <v>6636.14</v>
      </c>
      <c r="E1144" s="231">
        <f t="shared" si="400"/>
        <v>7000</v>
      </c>
      <c r="F1144" s="231">
        <f t="shared" si="400"/>
        <v>7000</v>
      </c>
      <c r="G1144" s="231">
        <f t="shared" si="400"/>
        <v>7000</v>
      </c>
    </row>
    <row r="1145" spans="1:7" s="3" customFormat="1" hidden="1" x14ac:dyDescent="0.25">
      <c r="A1145" s="18"/>
      <c r="B1145" s="19" t="s">
        <v>161</v>
      </c>
      <c r="C1145" s="20">
        <f t="shared" ref="C1145:G1148" si="401">C1146</f>
        <v>5653.99</v>
      </c>
      <c r="D1145" s="20">
        <f t="shared" si="401"/>
        <v>6636.14</v>
      </c>
      <c r="E1145" s="22">
        <f t="shared" si="401"/>
        <v>7000</v>
      </c>
      <c r="F1145" s="22">
        <f t="shared" si="401"/>
        <v>7000</v>
      </c>
      <c r="G1145" s="22">
        <f t="shared" si="401"/>
        <v>7000</v>
      </c>
    </row>
    <row r="1146" spans="1:7" s="3" customFormat="1" x14ac:dyDescent="0.25">
      <c r="A1146" s="18"/>
      <c r="B1146" s="19" t="s">
        <v>52</v>
      </c>
      <c r="C1146" s="20">
        <f t="shared" si="401"/>
        <v>5653.99</v>
      </c>
      <c r="D1146" s="20">
        <f t="shared" si="401"/>
        <v>6636.14</v>
      </c>
      <c r="E1146" s="22">
        <f t="shared" si="401"/>
        <v>7000</v>
      </c>
      <c r="F1146" s="22">
        <f t="shared" si="401"/>
        <v>7000</v>
      </c>
      <c r="G1146" s="22">
        <f t="shared" si="401"/>
        <v>7000</v>
      </c>
    </row>
    <row r="1147" spans="1:7" s="3" customFormat="1" x14ac:dyDescent="0.25">
      <c r="A1147" s="18">
        <v>3</v>
      </c>
      <c r="B1147" s="19" t="s">
        <v>2</v>
      </c>
      <c r="C1147" s="20">
        <f t="shared" si="401"/>
        <v>5653.99</v>
      </c>
      <c r="D1147" s="20">
        <f t="shared" si="401"/>
        <v>6636.14</v>
      </c>
      <c r="E1147" s="22">
        <f t="shared" si="401"/>
        <v>7000</v>
      </c>
      <c r="F1147" s="22">
        <f t="shared" si="401"/>
        <v>7000</v>
      </c>
      <c r="G1147" s="22">
        <f t="shared" si="401"/>
        <v>7000</v>
      </c>
    </row>
    <row r="1148" spans="1:7" s="3" customFormat="1" x14ac:dyDescent="0.25">
      <c r="A1148" s="18">
        <v>37</v>
      </c>
      <c r="B1148" s="19" t="s">
        <v>294</v>
      </c>
      <c r="C1148" s="20">
        <f t="shared" si="401"/>
        <v>5653.99</v>
      </c>
      <c r="D1148" s="20">
        <f t="shared" si="401"/>
        <v>6636.14</v>
      </c>
      <c r="E1148" s="22">
        <f t="shared" si="401"/>
        <v>7000</v>
      </c>
      <c r="F1148" s="22">
        <f t="shared" si="401"/>
        <v>7000</v>
      </c>
      <c r="G1148" s="22">
        <f t="shared" si="401"/>
        <v>7000</v>
      </c>
    </row>
    <row r="1149" spans="1:7" hidden="1" x14ac:dyDescent="0.25">
      <c r="A1149" s="158">
        <v>372</v>
      </c>
      <c r="B1149" s="170" t="s">
        <v>86</v>
      </c>
      <c r="C1149" s="1">
        <v>5653.99</v>
      </c>
      <c r="D1149" s="1">
        <v>6636.14</v>
      </c>
      <c r="E1149" s="1">
        <v>7000</v>
      </c>
      <c r="F1149" s="1">
        <v>7000</v>
      </c>
      <c r="G1149" s="1">
        <v>7000</v>
      </c>
    </row>
    <row r="1150" spans="1:7" x14ac:dyDescent="0.25">
      <c r="A1150" s="158"/>
      <c r="B1150" s="170"/>
      <c r="C1150" s="170"/>
      <c r="D1150" s="194"/>
      <c r="E1150" s="188"/>
      <c r="F1150" s="194"/>
      <c r="G1150" s="163"/>
    </row>
    <row r="1151" spans="1:7" s="121" customFormat="1" x14ac:dyDescent="0.25">
      <c r="A1151" s="126"/>
      <c r="B1151" s="127" t="s">
        <v>494</v>
      </c>
      <c r="C1151" s="120">
        <f t="shared" ref="C1151:G1151" si="402">C1152</f>
        <v>19170.349999999999</v>
      </c>
      <c r="D1151" s="120">
        <f t="shared" si="402"/>
        <v>0</v>
      </c>
      <c r="E1151" s="231">
        <f t="shared" si="402"/>
        <v>0</v>
      </c>
      <c r="F1151" s="120">
        <f t="shared" si="402"/>
        <v>0</v>
      </c>
      <c r="G1151" s="120">
        <f t="shared" si="402"/>
        <v>0</v>
      </c>
    </row>
    <row r="1152" spans="1:7" s="3" customFormat="1" hidden="1" x14ac:dyDescent="0.25">
      <c r="A1152" s="128"/>
      <c r="B1152" s="19" t="s">
        <v>161</v>
      </c>
      <c r="C1152" s="20">
        <f t="shared" ref="C1152:G1155" si="403">C1153</f>
        <v>19170.349999999999</v>
      </c>
      <c r="D1152" s="20">
        <f t="shared" si="403"/>
        <v>0</v>
      </c>
      <c r="E1152" s="22">
        <f t="shared" si="403"/>
        <v>0</v>
      </c>
      <c r="F1152" s="20">
        <f t="shared" si="403"/>
        <v>0</v>
      </c>
      <c r="G1152" s="20">
        <f t="shared" si="403"/>
        <v>0</v>
      </c>
    </row>
    <row r="1153" spans="1:7" s="3" customFormat="1" x14ac:dyDescent="0.25">
      <c r="A1153" s="18"/>
      <c r="B1153" s="19" t="s">
        <v>52</v>
      </c>
      <c r="C1153" s="20">
        <f t="shared" si="403"/>
        <v>19170.349999999999</v>
      </c>
      <c r="D1153" s="20">
        <f t="shared" si="403"/>
        <v>0</v>
      </c>
      <c r="E1153" s="22">
        <f t="shared" si="403"/>
        <v>0</v>
      </c>
      <c r="F1153" s="20">
        <f t="shared" si="403"/>
        <v>0</v>
      </c>
      <c r="G1153" s="20">
        <f t="shared" si="403"/>
        <v>0</v>
      </c>
    </row>
    <row r="1154" spans="1:7" s="3" customFormat="1" x14ac:dyDescent="0.25">
      <c r="A1154" s="18">
        <v>3</v>
      </c>
      <c r="B1154" s="19" t="s">
        <v>2</v>
      </c>
      <c r="C1154" s="20">
        <f t="shared" si="403"/>
        <v>19170.349999999999</v>
      </c>
      <c r="D1154" s="20">
        <f t="shared" si="403"/>
        <v>0</v>
      </c>
      <c r="E1154" s="22">
        <f t="shared" si="403"/>
        <v>0</v>
      </c>
      <c r="F1154" s="20">
        <f t="shared" si="403"/>
        <v>0</v>
      </c>
      <c r="G1154" s="20">
        <f t="shared" si="403"/>
        <v>0</v>
      </c>
    </row>
    <row r="1155" spans="1:7" s="3" customFormat="1" x14ac:dyDescent="0.25">
      <c r="A1155" s="18">
        <v>37</v>
      </c>
      <c r="B1155" s="19" t="s">
        <v>294</v>
      </c>
      <c r="C1155" s="20">
        <f t="shared" si="403"/>
        <v>19170.349999999999</v>
      </c>
      <c r="D1155" s="20">
        <f t="shared" si="403"/>
        <v>0</v>
      </c>
      <c r="E1155" s="22">
        <f t="shared" si="403"/>
        <v>0</v>
      </c>
      <c r="F1155" s="20">
        <f t="shared" si="403"/>
        <v>0</v>
      </c>
      <c r="G1155" s="20">
        <f t="shared" si="403"/>
        <v>0</v>
      </c>
    </row>
    <row r="1156" spans="1:7" s="161" customFormat="1" ht="15.6" hidden="1" customHeight="1" x14ac:dyDescent="0.25">
      <c r="A1156" s="158">
        <v>372</v>
      </c>
      <c r="B1156" s="170" t="s">
        <v>115</v>
      </c>
      <c r="C1156" s="163">
        <v>19170.349999999999</v>
      </c>
      <c r="D1156" s="163">
        <v>0</v>
      </c>
      <c r="E1156" s="1">
        <v>0</v>
      </c>
      <c r="F1156" s="163">
        <v>0</v>
      </c>
      <c r="G1156" s="163">
        <v>0</v>
      </c>
    </row>
    <row r="1157" spans="1:7" x14ac:dyDescent="0.25">
      <c r="A1157" s="158"/>
      <c r="B1157" s="170"/>
      <c r="C1157" s="170"/>
      <c r="D1157" s="194"/>
      <c r="E1157" s="188"/>
      <c r="F1157" s="194"/>
      <c r="G1157" s="163"/>
    </row>
    <row r="1158" spans="1:7" s="121" customFormat="1" x14ac:dyDescent="0.25">
      <c r="A1158" s="126"/>
      <c r="B1158" s="127" t="s">
        <v>495</v>
      </c>
      <c r="C1158" s="120">
        <f t="shared" ref="C1158:G1158" si="404">C1159</f>
        <v>7003.92</v>
      </c>
      <c r="D1158" s="120">
        <f t="shared" si="404"/>
        <v>7963.37</v>
      </c>
      <c r="E1158" s="231">
        <f t="shared" si="404"/>
        <v>15000</v>
      </c>
      <c r="F1158" s="231">
        <f t="shared" si="404"/>
        <v>15000</v>
      </c>
      <c r="G1158" s="231">
        <f t="shared" si="404"/>
        <v>15000</v>
      </c>
    </row>
    <row r="1159" spans="1:7" s="3" customFormat="1" hidden="1" x14ac:dyDescent="0.25">
      <c r="A1159" s="128"/>
      <c r="B1159" s="19" t="s">
        <v>161</v>
      </c>
      <c r="C1159" s="20">
        <f t="shared" ref="C1159:G1162" si="405">C1160</f>
        <v>7003.92</v>
      </c>
      <c r="D1159" s="20">
        <f t="shared" si="405"/>
        <v>7963.37</v>
      </c>
      <c r="E1159" s="22">
        <f t="shared" si="405"/>
        <v>15000</v>
      </c>
      <c r="F1159" s="22">
        <f t="shared" si="405"/>
        <v>15000</v>
      </c>
      <c r="G1159" s="22">
        <f t="shared" si="405"/>
        <v>15000</v>
      </c>
    </row>
    <row r="1160" spans="1:7" s="3" customFormat="1" x14ac:dyDescent="0.25">
      <c r="A1160" s="18"/>
      <c r="B1160" s="19" t="s">
        <v>52</v>
      </c>
      <c r="C1160" s="20">
        <f t="shared" si="405"/>
        <v>7003.92</v>
      </c>
      <c r="D1160" s="20">
        <f t="shared" si="405"/>
        <v>7963.37</v>
      </c>
      <c r="E1160" s="22">
        <f t="shared" si="405"/>
        <v>15000</v>
      </c>
      <c r="F1160" s="22">
        <f t="shared" si="405"/>
        <v>15000</v>
      </c>
      <c r="G1160" s="22">
        <f t="shared" si="405"/>
        <v>15000</v>
      </c>
    </row>
    <row r="1161" spans="1:7" s="3" customFormat="1" x14ac:dyDescent="0.25">
      <c r="A1161" s="18">
        <v>3</v>
      </c>
      <c r="B1161" s="19" t="s">
        <v>2</v>
      </c>
      <c r="C1161" s="20">
        <f t="shared" si="405"/>
        <v>7003.92</v>
      </c>
      <c r="D1161" s="20">
        <f t="shared" si="405"/>
        <v>7963.37</v>
      </c>
      <c r="E1161" s="22">
        <f t="shared" si="405"/>
        <v>15000</v>
      </c>
      <c r="F1161" s="22">
        <f t="shared" si="405"/>
        <v>15000</v>
      </c>
      <c r="G1161" s="22">
        <f t="shared" si="405"/>
        <v>15000</v>
      </c>
    </row>
    <row r="1162" spans="1:7" s="3" customFormat="1" x14ac:dyDescent="0.25">
      <c r="A1162" s="18">
        <v>37</v>
      </c>
      <c r="B1162" s="19" t="s">
        <v>294</v>
      </c>
      <c r="C1162" s="20">
        <f t="shared" si="405"/>
        <v>7003.92</v>
      </c>
      <c r="D1162" s="20">
        <f t="shared" si="405"/>
        <v>7963.37</v>
      </c>
      <c r="E1162" s="22">
        <f t="shared" si="405"/>
        <v>15000</v>
      </c>
      <c r="F1162" s="22">
        <f t="shared" si="405"/>
        <v>15000</v>
      </c>
      <c r="G1162" s="22">
        <f t="shared" si="405"/>
        <v>15000</v>
      </c>
    </row>
    <row r="1163" spans="1:7" hidden="1" x14ac:dyDescent="0.25">
      <c r="A1163" s="158">
        <v>372</v>
      </c>
      <c r="B1163" s="342" t="s">
        <v>548</v>
      </c>
      <c r="C1163" s="1">
        <v>7003.92</v>
      </c>
      <c r="D1163" s="1">
        <v>7963.37</v>
      </c>
      <c r="E1163" s="1">
        <v>15000</v>
      </c>
      <c r="F1163" s="1">
        <v>15000</v>
      </c>
      <c r="G1163" s="1">
        <v>15000</v>
      </c>
    </row>
    <row r="1164" spans="1:7" x14ac:dyDescent="0.25">
      <c r="A1164" s="158"/>
      <c r="B1164" s="170"/>
      <c r="C1164" s="170"/>
      <c r="D1164" s="194"/>
      <c r="E1164" s="188"/>
      <c r="F1164" s="194"/>
      <c r="G1164" s="163"/>
    </row>
    <row r="1165" spans="1:7" s="121" customFormat="1" x14ac:dyDescent="0.25">
      <c r="A1165" s="126"/>
      <c r="B1165" s="127" t="s">
        <v>496</v>
      </c>
      <c r="C1165" s="120">
        <f t="shared" ref="C1165:G1165" si="406">C1166</f>
        <v>2919.36</v>
      </c>
      <c r="D1165" s="120">
        <f t="shared" si="406"/>
        <v>3800</v>
      </c>
      <c r="E1165" s="260">
        <f t="shared" si="406"/>
        <v>3900</v>
      </c>
      <c r="F1165" s="120">
        <f t="shared" si="406"/>
        <v>3900</v>
      </c>
      <c r="G1165" s="120">
        <f t="shared" si="406"/>
        <v>3900</v>
      </c>
    </row>
    <row r="1166" spans="1:7" s="3" customFormat="1" hidden="1" x14ac:dyDescent="0.25">
      <c r="A1166" s="128"/>
      <c r="B1166" s="19" t="s">
        <v>161</v>
      </c>
      <c r="C1166" s="20">
        <f t="shared" ref="C1166:G1169" si="407">C1167</f>
        <v>2919.36</v>
      </c>
      <c r="D1166" s="20">
        <f t="shared" si="407"/>
        <v>3800</v>
      </c>
      <c r="E1166" s="251">
        <f t="shared" si="407"/>
        <v>3900</v>
      </c>
      <c r="F1166" s="20">
        <f t="shared" si="407"/>
        <v>3900</v>
      </c>
      <c r="G1166" s="20">
        <f t="shared" si="407"/>
        <v>3900</v>
      </c>
    </row>
    <row r="1167" spans="1:7" s="3" customFormat="1" x14ac:dyDescent="0.25">
      <c r="A1167" s="18"/>
      <c r="B1167" s="19" t="s">
        <v>52</v>
      </c>
      <c r="C1167" s="20">
        <f t="shared" si="407"/>
        <v>2919.36</v>
      </c>
      <c r="D1167" s="20">
        <f t="shared" si="407"/>
        <v>3800</v>
      </c>
      <c r="E1167" s="251">
        <f t="shared" si="407"/>
        <v>3900</v>
      </c>
      <c r="F1167" s="20">
        <f t="shared" si="407"/>
        <v>3900</v>
      </c>
      <c r="G1167" s="20">
        <f t="shared" si="407"/>
        <v>3900</v>
      </c>
    </row>
    <row r="1168" spans="1:7" s="3" customFormat="1" x14ac:dyDescent="0.25">
      <c r="A1168" s="18">
        <v>3</v>
      </c>
      <c r="B1168" s="19" t="s">
        <v>2</v>
      </c>
      <c r="C1168" s="20">
        <f t="shared" si="407"/>
        <v>2919.36</v>
      </c>
      <c r="D1168" s="20">
        <f t="shared" si="407"/>
        <v>3800</v>
      </c>
      <c r="E1168" s="251">
        <f t="shared" si="407"/>
        <v>3900</v>
      </c>
      <c r="F1168" s="20">
        <f t="shared" si="407"/>
        <v>3900</v>
      </c>
      <c r="G1168" s="20">
        <f t="shared" si="407"/>
        <v>3900</v>
      </c>
    </row>
    <row r="1169" spans="1:7" s="3" customFormat="1" x14ac:dyDescent="0.25">
      <c r="A1169" s="18">
        <v>37</v>
      </c>
      <c r="B1169" s="19" t="s">
        <v>295</v>
      </c>
      <c r="C1169" s="20">
        <f t="shared" si="407"/>
        <v>2919.36</v>
      </c>
      <c r="D1169" s="20">
        <f t="shared" si="407"/>
        <v>3800</v>
      </c>
      <c r="E1169" s="251">
        <f t="shared" si="407"/>
        <v>3900</v>
      </c>
      <c r="F1169" s="20">
        <f t="shared" si="407"/>
        <v>3900</v>
      </c>
      <c r="G1169" s="20">
        <f t="shared" si="407"/>
        <v>3900</v>
      </c>
    </row>
    <row r="1170" spans="1:7" hidden="1" x14ac:dyDescent="0.25">
      <c r="A1170" s="158">
        <v>372</v>
      </c>
      <c r="B1170" s="170" t="s">
        <v>130</v>
      </c>
      <c r="C1170" s="1">
        <v>2919.36</v>
      </c>
      <c r="D1170" s="1">
        <v>3800</v>
      </c>
      <c r="E1170" s="252">
        <v>3900</v>
      </c>
      <c r="F1170" s="1">
        <v>3900</v>
      </c>
      <c r="G1170" s="1">
        <v>3900</v>
      </c>
    </row>
    <row r="1171" spans="1:7" x14ac:dyDescent="0.25">
      <c r="A1171" s="158"/>
      <c r="B1171" s="170"/>
      <c r="C1171" s="170"/>
      <c r="D1171" s="194"/>
      <c r="E1171" s="188"/>
      <c r="F1171" s="194"/>
      <c r="G1171" s="163"/>
    </row>
    <row r="1172" spans="1:7" s="121" customFormat="1" x14ac:dyDescent="0.25">
      <c r="A1172" s="7"/>
      <c r="B1172" s="119" t="s">
        <v>497</v>
      </c>
      <c r="C1172" s="120">
        <f t="shared" ref="C1172:G1172" si="408">C1173</f>
        <v>3304.8</v>
      </c>
      <c r="D1172" s="120">
        <f t="shared" si="408"/>
        <v>5000</v>
      </c>
      <c r="E1172" s="231">
        <f t="shared" si="408"/>
        <v>6000</v>
      </c>
      <c r="F1172" s="120">
        <f t="shared" si="408"/>
        <v>6000</v>
      </c>
      <c r="G1172" s="120">
        <f t="shared" si="408"/>
        <v>6000</v>
      </c>
    </row>
    <row r="1173" spans="1:7" s="3" customFormat="1" hidden="1" x14ac:dyDescent="0.25">
      <c r="A1173" s="18"/>
      <c r="B1173" s="19" t="s">
        <v>161</v>
      </c>
      <c r="C1173" s="20">
        <f t="shared" ref="C1173:G1176" si="409">C1174</f>
        <v>3304.8</v>
      </c>
      <c r="D1173" s="20">
        <f t="shared" si="409"/>
        <v>5000</v>
      </c>
      <c r="E1173" s="22">
        <f t="shared" si="409"/>
        <v>6000</v>
      </c>
      <c r="F1173" s="20">
        <f t="shared" si="409"/>
        <v>6000</v>
      </c>
      <c r="G1173" s="20">
        <f t="shared" si="409"/>
        <v>6000</v>
      </c>
    </row>
    <row r="1174" spans="1:7" s="3" customFormat="1" x14ac:dyDescent="0.25">
      <c r="A1174" s="18"/>
      <c r="B1174" s="19" t="s">
        <v>52</v>
      </c>
      <c r="C1174" s="20">
        <f t="shared" si="409"/>
        <v>3304.8</v>
      </c>
      <c r="D1174" s="20">
        <f t="shared" si="409"/>
        <v>5000</v>
      </c>
      <c r="E1174" s="22">
        <f t="shared" si="409"/>
        <v>6000</v>
      </c>
      <c r="F1174" s="20">
        <f t="shared" si="409"/>
        <v>6000</v>
      </c>
      <c r="G1174" s="20">
        <f t="shared" si="409"/>
        <v>6000</v>
      </c>
    </row>
    <row r="1175" spans="1:7" s="3" customFormat="1" x14ac:dyDescent="0.25">
      <c r="A1175" s="18">
        <v>3</v>
      </c>
      <c r="B1175" s="19" t="s">
        <v>2</v>
      </c>
      <c r="C1175" s="20">
        <f t="shared" si="409"/>
        <v>3304.8</v>
      </c>
      <c r="D1175" s="20">
        <f t="shared" si="409"/>
        <v>5000</v>
      </c>
      <c r="E1175" s="22">
        <f t="shared" si="409"/>
        <v>6000</v>
      </c>
      <c r="F1175" s="20">
        <f t="shared" si="409"/>
        <v>6000</v>
      </c>
      <c r="G1175" s="20">
        <f t="shared" si="409"/>
        <v>6000</v>
      </c>
    </row>
    <row r="1176" spans="1:7" s="3" customFormat="1" x14ac:dyDescent="0.25">
      <c r="A1176" s="18">
        <v>37</v>
      </c>
      <c r="B1176" s="19" t="s">
        <v>295</v>
      </c>
      <c r="C1176" s="20">
        <f t="shared" si="409"/>
        <v>3304.8</v>
      </c>
      <c r="D1176" s="20">
        <f t="shared" si="409"/>
        <v>5000</v>
      </c>
      <c r="E1176" s="22">
        <f t="shared" si="409"/>
        <v>6000</v>
      </c>
      <c r="F1176" s="20">
        <f t="shared" si="409"/>
        <v>6000</v>
      </c>
      <c r="G1176" s="20">
        <f t="shared" si="409"/>
        <v>6000</v>
      </c>
    </row>
    <row r="1177" spans="1:7" s="161" customFormat="1" hidden="1" x14ac:dyDescent="0.25">
      <c r="A1177" s="158">
        <v>372</v>
      </c>
      <c r="B1177" s="342" t="s">
        <v>547</v>
      </c>
      <c r="C1177" s="163">
        <v>3304.8</v>
      </c>
      <c r="D1177" s="163">
        <v>5000</v>
      </c>
      <c r="E1177" s="1">
        <v>6000</v>
      </c>
      <c r="F1177" s="163">
        <v>6000</v>
      </c>
      <c r="G1177" s="163">
        <v>6000</v>
      </c>
    </row>
    <row r="1178" spans="1:7" x14ac:dyDescent="0.25">
      <c r="A1178" s="158"/>
      <c r="B1178" s="170"/>
      <c r="C1178" s="170"/>
      <c r="D1178" s="194"/>
      <c r="E1178" s="188"/>
      <c r="F1178" s="194"/>
      <c r="G1178" s="163"/>
    </row>
    <row r="1179" spans="1:7" s="121" customFormat="1" x14ac:dyDescent="0.25">
      <c r="A1179" s="7"/>
      <c r="B1179" s="119" t="s">
        <v>498</v>
      </c>
      <c r="C1179" s="120">
        <f t="shared" ref="C1179:G1179" si="410">C1180</f>
        <v>11414.16</v>
      </c>
      <c r="D1179" s="120">
        <f t="shared" si="410"/>
        <v>13272.279999999999</v>
      </c>
      <c r="E1179" s="231">
        <f t="shared" si="410"/>
        <v>22000</v>
      </c>
      <c r="F1179" s="231">
        <f t="shared" si="410"/>
        <v>26700</v>
      </c>
      <c r="G1179" s="231">
        <f t="shared" si="410"/>
        <v>26700</v>
      </c>
    </row>
    <row r="1180" spans="1:7" s="3" customFormat="1" hidden="1" x14ac:dyDescent="0.25">
      <c r="A1180" s="18"/>
      <c r="B1180" s="19" t="s">
        <v>161</v>
      </c>
      <c r="C1180" s="20">
        <f t="shared" ref="C1180:D1180" si="411">C1181+C1185</f>
        <v>11414.16</v>
      </c>
      <c r="D1180" s="20">
        <f t="shared" si="411"/>
        <v>13272.279999999999</v>
      </c>
      <c r="E1180" s="22">
        <f t="shared" ref="E1180" si="412">E1181+E1185</f>
        <v>22000</v>
      </c>
      <c r="F1180" s="22">
        <f t="shared" ref="F1180:G1180" si="413">F1181+F1185</f>
        <v>26700</v>
      </c>
      <c r="G1180" s="22">
        <f t="shared" si="413"/>
        <v>26700</v>
      </c>
    </row>
    <row r="1181" spans="1:7" s="3" customFormat="1" x14ac:dyDescent="0.25">
      <c r="A1181" s="18"/>
      <c r="B1181" s="19" t="s">
        <v>52</v>
      </c>
      <c r="C1181" s="20">
        <f t="shared" ref="C1181:G1183" si="414">C1182</f>
        <v>11414.16</v>
      </c>
      <c r="D1181" s="20">
        <f t="shared" si="414"/>
        <v>10617.82</v>
      </c>
      <c r="E1181" s="22">
        <f t="shared" si="414"/>
        <v>19300</v>
      </c>
      <c r="F1181" s="22">
        <f t="shared" si="414"/>
        <v>24000</v>
      </c>
      <c r="G1181" s="22">
        <f t="shared" si="414"/>
        <v>24000</v>
      </c>
    </row>
    <row r="1182" spans="1:7" s="3" customFormat="1" x14ac:dyDescent="0.25">
      <c r="A1182" s="18">
        <v>3</v>
      </c>
      <c r="B1182" s="19" t="s">
        <v>2</v>
      </c>
      <c r="C1182" s="20">
        <f t="shared" si="414"/>
        <v>11414.16</v>
      </c>
      <c r="D1182" s="20">
        <f t="shared" si="414"/>
        <v>10617.82</v>
      </c>
      <c r="E1182" s="22">
        <f t="shared" si="414"/>
        <v>19300</v>
      </c>
      <c r="F1182" s="22">
        <f t="shared" si="414"/>
        <v>24000</v>
      </c>
      <c r="G1182" s="22">
        <f t="shared" si="414"/>
        <v>24000</v>
      </c>
    </row>
    <row r="1183" spans="1:7" s="3" customFormat="1" x14ac:dyDescent="0.25">
      <c r="A1183" s="18">
        <v>37</v>
      </c>
      <c r="B1183" s="19" t="s">
        <v>295</v>
      </c>
      <c r="C1183" s="20">
        <f t="shared" si="414"/>
        <v>11414.16</v>
      </c>
      <c r="D1183" s="20">
        <f t="shared" si="414"/>
        <v>10617.82</v>
      </c>
      <c r="E1183" s="22">
        <f t="shared" si="414"/>
        <v>19300</v>
      </c>
      <c r="F1183" s="22">
        <f t="shared" si="414"/>
        <v>24000</v>
      </c>
      <c r="G1183" s="22">
        <f t="shared" si="414"/>
        <v>24000</v>
      </c>
    </row>
    <row r="1184" spans="1:7" hidden="1" x14ac:dyDescent="0.25">
      <c r="A1184" s="158">
        <v>372</v>
      </c>
      <c r="B1184" s="272" t="s">
        <v>381</v>
      </c>
      <c r="C1184" s="1">
        <v>11414.16</v>
      </c>
      <c r="D1184" s="1">
        <v>10617.82</v>
      </c>
      <c r="E1184" s="1">
        <v>19300</v>
      </c>
      <c r="F1184" s="1">
        <v>24000</v>
      </c>
      <c r="G1184" s="1">
        <v>24000</v>
      </c>
    </row>
    <row r="1185" spans="1:7" s="3" customFormat="1" x14ac:dyDescent="0.25">
      <c r="A1185" s="18"/>
      <c r="B1185" s="19" t="s">
        <v>214</v>
      </c>
      <c r="C1185" s="20">
        <f t="shared" ref="C1185:G1187" si="415">C1186</f>
        <v>0</v>
      </c>
      <c r="D1185" s="20">
        <f t="shared" si="415"/>
        <v>2654.46</v>
      </c>
      <c r="E1185" s="22">
        <f t="shared" si="415"/>
        <v>2700</v>
      </c>
      <c r="F1185" s="22">
        <f t="shared" si="415"/>
        <v>2700</v>
      </c>
      <c r="G1185" s="22">
        <f t="shared" si="415"/>
        <v>2700</v>
      </c>
    </row>
    <row r="1186" spans="1:7" s="3" customFormat="1" x14ac:dyDescent="0.25">
      <c r="A1186" s="18">
        <v>3</v>
      </c>
      <c r="B1186" s="19" t="s">
        <v>2</v>
      </c>
      <c r="C1186" s="20">
        <f t="shared" si="415"/>
        <v>0</v>
      </c>
      <c r="D1186" s="20">
        <f t="shared" si="415"/>
        <v>2654.46</v>
      </c>
      <c r="E1186" s="22">
        <f t="shared" si="415"/>
        <v>2700</v>
      </c>
      <c r="F1186" s="22">
        <f t="shared" si="415"/>
        <v>2700</v>
      </c>
      <c r="G1186" s="22">
        <f t="shared" si="415"/>
        <v>2700</v>
      </c>
    </row>
    <row r="1187" spans="1:7" s="3" customFormat="1" x14ac:dyDescent="0.25">
      <c r="A1187" s="18">
        <v>37</v>
      </c>
      <c r="B1187" s="19" t="s">
        <v>295</v>
      </c>
      <c r="C1187" s="20">
        <f t="shared" si="415"/>
        <v>0</v>
      </c>
      <c r="D1187" s="20">
        <f t="shared" si="415"/>
        <v>2654.46</v>
      </c>
      <c r="E1187" s="22">
        <f t="shared" si="415"/>
        <v>2700</v>
      </c>
      <c r="F1187" s="22">
        <f t="shared" si="415"/>
        <v>2700</v>
      </c>
      <c r="G1187" s="22">
        <f t="shared" si="415"/>
        <v>2700</v>
      </c>
    </row>
    <row r="1188" spans="1:7" hidden="1" x14ac:dyDescent="0.25">
      <c r="A1188" s="158">
        <v>372</v>
      </c>
      <c r="B1188" s="170" t="s">
        <v>38</v>
      </c>
      <c r="C1188" s="1">
        <v>0</v>
      </c>
      <c r="D1188" s="1">
        <v>2654.46</v>
      </c>
      <c r="E1188" s="1">
        <v>2700</v>
      </c>
      <c r="F1188" s="1">
        <v>2700</v>
      </c>
      <c r="G1188" s="1">
        <v>2700</v>
      </c>
    </row>
    <row r="1189" spans="1:7" x14ac:dyDescent="0.25">
      <c r="A1189" s="158"/>
      <c r="B1189" s="170"/>
      <c r="C1189" s="170"/>
      <c r="D1189" s="194"/>
      <c r="E1189" s="188"/>
      <c r="F1189" s="194"/>
      <c r="G1189" s="163"/>
    </row>
    <row r="1190" spans="1:7" s="121" customFormat="1" x14ac:dyDescent="0.25">
      <c r="A1190" s="7"/>
      <c r="B1190" s="119" t="s">
        <v>499</v>
      </c>
      <c r="C1190" s="120">
        <f>C1191</f>
        <v>1294.71</v>
      </c>
      <c r="D1190" s="120">
        <f>D1191</f>
        <v>1327.23</v>
      </c>
      <c r="E1190" s="231">
        <f>E1191</f>
        <v>1400</v>
      </c>
      <c r="F1190" s="231">
        <f t="shared" ref="F1190:G1190" si="416">F1191</f>
        <v>1400</v>
      </c>
      <c r="G1190" s="231">
        <f t="shared" si="416"/>
        <v>1400</v>
      </c>
    </row>
    <row r="1191" spans="1:7" s="3" customFormat="1" hidden="1" x14ac:dyDescent="0.25">
      <c r="A1191" s="18"/>
      <c r="B1191" s="19" t="s">
        <v>300</v>
      </c>
      <c r="C1191" s="20">
        <f t="shared" ref="C1191:G1194" si="417">C1192</f>
        <v>1294.71</v>
      </c>
      <c r="D1191" s="20">
        <f t="shared" si="417"/>
        <v>1327.23</v>
      </c>
      <c r="E1191" s="22">
        <f t="shared" si="417"/>
        <v>1400</v>
      </c>
      <c r="F1191" s="22">
        <f t="shared" si="417"/>
        <v>1400</v>
      </c>
      <c r="G1191" s="22">
        <f t="shared" si="417"/>
        <v>1400</v>
      </c>
    </row>
    <row r="1192" spans="1:7" s="3" customFormat="1" x14ac:dyDescent="0.25">
      <c r="A1192" s="18"/>
      <c r="B1192" s="19" t="s">
        <v>52</v>
      </c>
      <c r="C1192" s="20">
        <f t="shared" si="417"/>
        <v>1294.71</v>
      </c>
      <c r="D1192" s="20">
        <f t="shared" si="417"/>
        <v>1327.23</v>
      </c>
      <c r="E1192" s="22">
        <f t="shared" si="417"/>
        <v>1400</v>
      </c>
      <c r="F1192" s="22">
        <f t="shared" si="417"/>
        <v>1400</v>
      </c>
      <c r="G1192" s="22">
        <f t="shared" si="417"/>
        <v>1400</v>
      </c>
    </row>
    <row r="1193" spans="1:7" s="3" customFormat="1" x14ac:dyDescent="0.25">
      <c r="A1193" s="18">
        <v>3</v>
      </c>
      <c r="B1193" s="19" t="s">
        <v>2</v>
      </c>
      <c r="C1193" s="20">
        <f t="shared" si="417"/>
        <v>1294.71</v>
      </c>
      <c r="D1193" s="20">
        <f t="shared" si="417"/>
        <v>1327.23</v>
      </c>
      <c r="E1193" s="22">
        <f t="shared" si="417"/>
        <v>1400</v>
      </c>
      <c r="F1193" s="22">
        <f t="shared" si="417"/>
        <v>1400</v>
      </c>
      <c r="G1193" s="22">
        <f t="shared" si="417"/>
        <v>1400</v>
      </c>
    </row>
    <row r="1194" spans="1:7" s="3" customFormat="1" ht="13.9" customHeight="1" x14ac:dyDescent="0.25">
      <c r="A1194" s="18">
        <v>32</v>
      </c>
      <c r="B1194" s="19" t="s">
        <v>22</v>
      </c>
      <c r="C1194" s="20">
        <f>C1195</f>
        <v>1294.71</v>
      </c>
      <c r="D1194" s="20">
        <f>D1195</f>
        <v>1327.23</v>
      </c>
      <c r="E1194" s="22">
        <f>E1195</f>
        <v>1400</v>
      </c>
      <c r="F1194" s="22">
        <f t="shared" si="417"/>
        <v>1400</v>
      </c>
      <c r="G1194" s="22">
        <f t="shared" si="417"/>
        <v>1400</v>
      </c>
    </row>
    <row r="1195" spans="1:7" hidden="1" x14ac:dyDescent="0.25">
      <c r="A1195" s="158">
        <v>323</v>
      </c>
      <c r="B1195" s="292" t="s">
        <v>105</v>
      </c>
      <c r="C1195" s="1">
        <v>1294.71</v>
      </c>
      <c r="D1195" s="1">
        <v>1327.23</v>
      </c>
      <c r="E1195" s="1">
        <v>1400</v>
      </c>
      <c r="F1195" s="1">
        <v>1400</v>
      </c>
      <c r="G1195" s="1">
        <v>1400</v>
      </c>
    </row>
    <row r="1196" spans="1:7" x14ac:dyDescent="0.25">
      <c r="A1196" s="158"/>
      <c r="B1196" s="170"/>
      <c r="C1196" s="170"/>
      <c r="D1196" s="194"/>
      <c r="E1196" s="188"/>
      <c r="F1196" s="194"/>
      <c r="G1196" s="163"/>
    </row>
    <row r="1197" spans="1:7" s="121" customFormat="1" x14ac:dyDescent="0.25">
      <c r="A1197" s="7"/>
      <c r="B1197" s="273" t="s">
        <v>559</v>
      </c>
      <c r="C1197" s="120">
        <f t="shared" ref="C1197:G1197" si="418">C1198</f>
        <v>28535.4</v>
      </c>
      <c r="D1197" s="120">
        <f t="shared" si="418"/>
        <v>26544.560000000001</v>
      </c>
      <c r="E1197" s="231">
        <f t="shared" si="418"/>
        <v>30000</v>
      </c>
      <c r="F1197" s="231">
        <f t="shared" si="418"/>
        <v>30000</v>
      </c>
      <c r="G1197" s="231">
        <f t="shared" si="418"/>
        <v>30000</v>
      </c>
    </row>
    <row r="1198" spans="1:7" s="3" customFormat="1" hidden="1" x14ac:dyDescent="0.25">
      <c r="A1198" s="18"/>
      <c r="B1198" s="274" t="s">
        <v>160</v>
      </c>
      <c r="C1198" s="20">
        <f t="shared" ref="C1198:G1201" si="419">C1199</f>
        <v>28535.4</v>
      </c>
      <c r="D1198" s="20">
        <f t="shared" si="419"/>
        <v>26544.560000000001</v>
      </c>
      <c r="E1198" s="22">
        <f t="shared" si="419"/>
        <v>30000</v>
      </c>
      <c r="F1198" s="22">
        <f t="shared" si="419"/>
        <v>30000</v>
      </c>
      <c r="G1198" s="22">
        <f t="shared" si="419"/>
        <v>30000</v>
      </c>
    </row>
    <row r="1199" spans="1:7" s="3" customFormat="1" x14ac:dyDescent="0.25">
      <c r="A1199" s="18"/>
      <c r="B1199" s="274" t="s">
        <v>52</v>
      </c>
      <c r="C1199" s="20">
        <f t="shared" si="419"/>
        <v>28535.4</v>
      </c>
      <c r="D1199" s="20">
        <f t="shared" si="419"/>
        <v>26544.560000000001</v>
      </c>
      <c r="E1199" s="22">
        <f t="shared" si="419"/>
        <v>30000</v>
      </c>
      <c r="F1199" s="22">
        <f t="shared" si="419"/>
        <v>30000</v>
      </c>
      <c r="G1199" s="22">
        <f t="shared" si="419"/>
        <v>30000</v>
      </c>
    </row>
    <row r="1200" spans="1:7" s="3" customFormat="1" x14ac:dyDescent="0.25">
      <c r="A1200" s="18">
        <v>3</v>
      </c>
      <c r="B1200" s="274" t="s">
        <v>2</v>
      </c>
      <c r="C1200" s="20">
        <f t="shared" si="419"/>
        <v>28535.4</v>
      </c>
      <c r="D1200" s="20">
        <f t="shared" si="419"/>
        <v>26544.560000000001</v>
      </c>
      <c r="E1200" s="22">
        <f t="shared" si="419"/>
        <v>30000</v>
      </c>
      <c r="F1200" s="22">
        <f t="shared" si="419"/>
        <v>30000</v>
      </c>
      <c r="G1200" s="22">
        <f t="shared" si="419"/>
        <v>30000</v>
      </c>
    </row>
    <row r="1201" spans="1:7" s="3" customFormat="1" x14ac:dyDescent="0.25">
      <c r="A1201" s="18">
        <v>37</v>
      </c>
      <c r="B1201" s="274" t="s">
        <v>297</v>
      </c>
      <c r="C1201" s="20">
        <f t="shared" si="419"/>
        <v>28535.4</v>
      </c>
      <c r="D1201" s="20">
        <f t="shared" si="419"/>
        <v>26544.560000000001</v>
      </c>
      <c r="E1201" s="22">
        <f t="shared" si="419"/>
        <v>30000</v>
      </c>
      <c r="F1201" s="22">
        <f t="shared" si="419"/>
        <v>30000</v>
      </c>
      <c r="G1201" s="22">
        <f t="shared" si="419"/>
        <v>30000</v>
      </c>
    </row>
    <row r="1202" spans="1:7" hidden="1" x14ac:dyDescent="0.25">
      <c r="A1202" s="158">
        <v>372</v>
      </c>
      <c r="B1202" s="275" t="s">
        <v>38</v>
      </c>
      <c r="C1202" s="1">
        <v>28535.4</v>
      </c>
      <c r="D1202" s="1">
        <v>26544.560000000001</v>
      </c>
      <c r="E1202" s="1">
        <v>30000</v>
      </c>
      <c r="F1202" s="1">
        <v>30000</v>
      </c>
      <c r="G1202" s="1">
        <v>30000</v>
      </c>
    </row>
    <row r="1203" spans="1:7" x14ac:dyDescent="0.25">
      <c r="A1203" s="158"/>
      <c r="B1203" s="246"/>
      <c r="C1203" s="170"/>
      <c r="D1203" s="194"/>
      <c r="E1203" s="188"/>
      <c r="F1203" s="194"/>
      <c r="G1203" s="163"/>
    </row>
    <row r="1204" spans="1:7" s="121" customFormat="1" x14ac:dyDescent="0.25">
      <c r="A1204" s="7"/>
      <c r="B1204" s="119" t="s">
        <v>500</v>
      </c>
      <c r="C1204" s="120">
        <f t="shared" ref="C1204:G1204" si="420">C1205</f>
        <v>3853.11</v>
      </c>
      <c r="D1204" s="120">
        <f t="shared" si="420"/>
        <v>13300</v>
      </c>
      <c r="E1204" s="231">
        <f t="shared" si="420"/>
        <v>10000</v>
      </c>
      <c r="F1204" s="120">
        <f t="shared" si="420"/>
        <v>6000</v>
      </c>
      <c r="G1204" s="120">
        <f t="shared" si="420"/>
        <v>5000</v>
      </c>
    </row>
    <row r="1205" spans="1:7" s="3" customFormat="1" hidden="1" x14ac:dyDescent="0.25">
      <c r="A1205" s="18"/>
      <c r="B1205" s="19" t="s">
        <v>160</v>
      </c>
      <c r="C1205" s="20">
        <f t="shared" ref="C1205:G1208" si="421">C1206</f>
        <v>3853.11</v>
      </c>
      <c r="D1205" s="20">
        <f t="shared" si="421"/>
        <v>13300</v>
      </c>
      <c r="E1205" s="22">
        <f t="shared" si="421"/>
        <v>10000</v>
      </c>
      <c r="F1205" s="20">
        <f t="shared" si="421"/>
        <v>6000</v>
      </c>
      <c r="G1205" s="20">
        <f t="shared" si="421"/>
        <v>5000</v>
      </c>
    </row>
    <row r="1206" spans="1:7" x14ac:dyDescent="0.25">
      <c r="A1206" s="158"/>
      <c r="B1206" s="19" t="s">
        <v>52</v>
      </c>
      <c r="C1206" s="20">
        <f t="shared" si="421"/>
        <v>3853.11</v>
      </c>
      <c r="D1206" s="20">
        <f t="shared" si="421"/>
        <v>13300</v>
      </c>
      <c r="E1206" s="22">
        <f t="shared" si="421"/>
        <v>10000</v>
      </c>
      <c r="F1206" s="20">
        <f t="shared" si="421"/>
        <v>6000</v>
      </c>
      <c r="G1206" s="20">
        <f t="shared" si="421"/>
        <v>5000</v>
      </c>
    </row>
    <row r="1207" spans="1:7" s="3" customFormat="1" x14ac:dyDescent="0.25">
      <c r="A1207" s="18">
        <v>3</v>
      </c>
      <c r="B1207" s="19" t="s">
        <v>2</v>
      </c>
      <c r="C1207" s="20">
        <f t="shared" si="421"/>
        <v>3853.11</v>
      </c>
      <c r="D1207" s="20">
        <f t="shared" si="421"/>
        <v>13300</v>
      </c>
      <c r="E1207" s="22">
        <f t="shared" si="421"/>
        <v>10000</v>
      </c>
      <c r="F1207" s="20">
        <f t="shared" si="421"/>
        <v>6000</v>
      </c>
      <c r="G1207" s="20">
        <f t="shared" si="421"/>
        <v>5000</v>
      </c>
    </row>
    <row r="1208" spans="1:7" s="3" customFormat="1" x14ac:dyDescent="0.25">
      <c r="A1208" s="18">
        <v>37</v>
      </c>
      <c r="B1208" s="19" t="s">
        <v>297</v>
      </c>
      <c r="C1208" s="20">
        <f t="shared" si="421"/>
        <v>3853.11</v>
      </c>
      <c r="D1208" s="20">
        <f t="shared" si="421"/>
        <v>13300</v>
      </c>
      <c r="E1208" s="22">
        <f t="shared" si="421"/>
        <v>10000</v>
      </c>
      <c r="F1208" s="20">
        <f t="shared" si="421"/>
        <v>6000</v>
      </c>
      <c r="G1208" s="20">
        <f t="shared" si="421"/>
        <v>5000</v>
      </c>
    </row>
    <row r="1209" spans="1:7" hidden="1" x14ac:dyDescent="0.25">
      <c r="A1209" s="158">
        <v>372</v>
      </c>
      <c r="B1209" s="170" t="s">
        <v>38</v>
      </c>
      <c r="C1209" s="1">
        <v>3853.11</v>
      </c>
      <c r="D1209" s="1">
        <v>13300</v>
      </c>
      <c r="E1209" s="1">
        <v>10000</v>
      </c>
      <c r="F1209" s="1">
        <v>6000</v>
      </c>
      <c r="G1209" s="1">
        <v>5000</v>
      </c>
    </row>
    <row r="1210" spans="1:7" ht="16.899999999999999" customHeight="1" x14ac:dyDescent="0.25">
      <c r="A1210" s="158"/>
      <c r="B1210" s="170"/>
      <c r="C1210" s="170"/>
      <c r="D1210" s="194"/>
      <c r="E1210" s="188"/>
      <c r="F1210" s="194"/>
      <c r="G1210" s="163"/>
    </row>
    <row r="1211" spans="1:7" s="121" customFormat="1" x14ac:dyDescent="0.25">
      <c r="A1211" s="7"/>
      <c r="B1211" s="119" t="s">
        <v>501</v>
      </c>
      <c r="C1211" s="120">
        <f t="shared" ref="C1211:D1211" si="422">C1214</f>
        <v>26438.38</v>
      </c>
      <c r="D1211" s="120">
        <f t="shared" si="422"/>
        <v>33000</v>
      </c>
      <c r="E1211" s="231">
        <f t="shared" ref="E1211" si="423">E1214</f>
        <v>45000</v>
      </c>
      <c r="F1211" s="231">
        <f t="shared" ref="F1211:G1211" si="424">F1214</f>
        <v>45000</v>
      </c>
      <c r="G1211" s="231">
        <f t="shared" si="424"/>
        <v>45000</v>
      </c>
    </row>
    <row r="1212" spans="1:7" s="3" customFormat="1" hidden="1" x14ac:dyDescent="0.25">
      <c r="A1212" s="18"/>
      <c r="B1212" s="19" t="s">
        <v>300</v>
      </c>
      <c r="C1212" s="20">
        <f t="shared" ref="C1212:D1212" si="425">C1211</f>
        <v>26438.38</v>
      </c>
      <c r="D1212" s="20">
        <f t="shared" si="425"/>
        <v>33000</v>
      </c>
      <c r="E1212" s="22">
        <f t="shared" ref="E1212" si="426">E1211</f>
        <v>45000</v>
      </c>
      <c r="F1212" s="22">
        <f t="shared" ref="F1212:G1212" si="427">F1211</f>
        <v>45000</v>
      </c>
      <c r="G1212" s="22">
        <f t="shared" si="427"/>
        <v>45000</v>
      </c>
    </row>
    <row r="1213" spans="1:7" s="3" customFormat="1" x14ac:dyDescent="0.25">
      <c r="A1213" s="18"/>
      <c r="B1213" s="19" t="s">
        <v>52</v>
      </c>
      <c r="C1213" s="20">
        <f t="shared" ref="C1213:G1216" si="428">C1214</f>
        <v>26438.38</v>
      </c>
      <c r="D1213" s="20">
        <f t="shared" si="428"/>
        <v>33000</v>
      </c>
      <c r="E1213" s="22">
        <f t="shared" si="428"/>
        <v>45000</v>
      </c>
      <c r="F1213" s="22">
        <f t="shared" si="428"/>
        <v>45000</v>
      </c>
      <c r="G1213" s="22">
        <f t="shared" si="428"/>
        <v>45000</v>
      </c>
    </row>
    <row r="1214" spans="1:7" s="3" customFormat="1" x14ac:dyDescent="0.25">
      <c r="A1214" s="18">
        <v>3</v>
      </c>
      <c r="B1214" s="19" t="s">
        <v>2</v>
      </c>
      <c r="C1214" s="20">
        <f t="shared" si="428"/>
        <v>26438.38</v>
      </c>
      <c r="D1214" s="20">
        <f t="shared" si="428"/>
        <v>33000</v>
      </c>
      <c r="E1214" s="22">
        <f t="shared" si="428"/>
        <v>45000</v>
      </c>
      <c r="F1214" s="22">
        <f t="shared" si="428"/>
        <v>45000</v>
      </c>
      <c r="G1214" s="22">
        <f t="shared" si="428"/>
        <v>45000</v>
      </c>
    </row>
    <row r="1215" spans="1:7" s="3" customFormat="1" x14ac:dyDescent="0.25">
      <c r="A1215" s="18">
        <v>37</v>
      </c>
      <c r="B1215" s="19" t="s">
        <v>295</v>
      </c>
      <c r="C1215" s="20">
        <f t="shared" si="428"/>
        <v>26438.38</v>
      </c>
      <c r="D1215" s="20">
        <f t="shared" si="428"/>
        <v>33000</v>
      </c>
      <c r="E1215" s="22">
        <f t="shared" si="428"/>
        <v>45000</v>
      </c>
      <c r="F1215" s="22">
        <f t="shared" si="428"/>
        <v>45000</v>
      </c>
      <c r="G1215" s="22">
        <f t="shared" si="428"/>
        <v>45000</v>
      </c>
    </row>
    <row r="1216" spans="1:7" hidden="1" x14ac:dyDescent="0.25">
      <c r="A1216" s="158">
        <v>372</v>
      </c>
      <c r="B1216" s="170" t="s">
        <v>38</v>
      </c>
      <c r="C1216" s="163">
        <f>C1217</f>
        <v>26438.38</v>
      </c>
      <c r="D1216" s="163">
        <f>D1217</f>
        <v>33000</v>
      </c>
      <c r="E1216" s="1">
        <f>E1217</f>
        <v>45000</v>
      </c>
      <c r="F1216" s="1">
        <f t="shared" si="428"/>
        <v>45000</v>
      </c>
      <c r="G1216" s="1">
        <f t="shared" si="428"/>
        <v>45000</v>
      </c>
    </row>
    <row r="1217" spans="1:7" ht="14.45" hidden="1" customHeight="1" x14ac:dyDescent="0.25">
      <c r="A1217" s="158">
        <v>372129</v>
      </c>
      <c r="B1217" s="272" t="s">
        <v>379</v>
      </c>
      <c r="C1217" s="194">
        <v>26438.38</v>
      </c>
      <c r="D1217" s="194">
        <v>33000</v>
      </c>
      <c r="E1217" s="188">
        <v>45000</v>
      </c>
      <c r="F1217" s="188">
        <v>45000</v>
      </c>
      <c r="G1217" s="188">
        <v>45000</v>
      </c>
    </row>
    <row r="1218" spans="1:7" x14ac:dyDescent="0.25">
      <c r="A1218" s="158"/>
      <c r="B1218" s="170"/>
      <c r="C1218" s="170"/>
      <c r="D1218" s="194"/>
      <c r="E1218" s="188"/>
      <c r="F1218" s="194"/>
      <c r="G1218" s="163"/>
    </row>
    <row r="1219" spans="1:7" s="132" customFormat="1" x14ac:dyDescent="0.25">
      <c r="A1219" s="129"/>
      <c r="B1219" s="130" t="s">
        <v>176</v>
      </c>
      <c r="C1219" s="131">
        <f>C1220+C1231+C1239</f>
        <v>166709.57999999999</v>
      </c>
      <c r="D1219" s="131">
        <f>D1220+D1231+D1239</f>
        <v>183166.62999999998</v>
      </c>
      <c r="E1219" s="235">
        <f>E1220+E1231+E1239</f>
        <v>322000</v>
      </c>
      <c r="F1219" s="235">
        <f t="shared" ref="F1219:G1219" si="429">F1220+F1231+F1239</f>
        <v>322000</v>
      </c>
      <c r="G1219" s="235">
        <f t="shared" si="429"/>
        <v>192000</v>
      </c>
    </row>
    <row r="1220" spans="1:7" s="132" customFormat="1" x14ac:dyDescent="0.25">
      <c r="A1220" s="129"/>
      <c r="B1220" s="130" t="s">
        <v>502</v>
      </c>
      <c r="C1220" s="131">
        <f>C1225+C1229</f>
        <v>165306.25999999998</v>
      </c>
      <c r="D1220" s="131">
        <f>D1225+D1229</f>
        <v>181166.63999999998</v>
      </c>
      <c r="E1220" s="235">
        <f>E1225+E1229</f>
        <v>190000</v>
      </c>
      <c r="F1220" s="235">
        <f t="shared" ref="F1220:G1220" si="430">F1225+F1229</f>
        <v>190000</v>
      </c>
      <c r="G1220" s="235">
        <f t="shared" si="430"/>
        <v>190000</v>
      </c>
    </row>
    <row r="1221" spans="1:7" s="3" customFormat="1" hidden="1" x14ac:dyDescent="0.25">
      <c r="A1221" s="18"/>
      <c r="B1221" s="19" t="s">
        <v>170</v>
      </c>
      <c r="C1221" s="22">
        <f t="shared" ref="C1221:D1221" si="431">C1222+C1226</f>
        <v>165306.25999999998</v>
      </c>
      <c r="D1221" s="22">
        <f t="shared" si="431"/>
        <v>181166.63999999998</v>
      </c>
      <c r="E1221" s="22">
        <f>E1222+E1226</f>
        <v>190000</v>
      </c>
      <c r="F1221" s="22">
        <f t="shared" ref="F1221:G1221" si="432">F1222+F1226</f>
        <v>190000</v>
      </c>
      <c r="G1221" s="22">
        <f t="shared" si="432"/>
        <v>190000</v>
      </c>
    </row>
    <row r="1222" spans="1:7" s="3" customFormat="1" x14ac:dyDescent="0.25">
      <c r="A1222" s="18"/>
      <c r="B1222" s="19" t="s">
        <v>52</v>
      </c>
      <c r="C1222" s="20">
        <f t="shared" ref="C1222:G1224" si="433">C1223</f>
        <v>136107.24</v>
      </c>
      <c r="D1222" s="20">
        <f t="shared" si="433"/>
        <v>151967.62</v>
      </c>
      <c r="E1222" s="22">
        <f t="shared" si="433"/>
        <v>68000</v>
      </c>
      <c r="F1222" s="22">
        <f t="shared" si="433"/>
        <v>68000</v>
      </c>
      <c r="G1222" s="22">
        <f t="shared" si="433"/>
        <v>68000</v>
      </c>
    </row>
    <row r="1223" spans="1:7" s="3" customFormat="1" x14ac:dyDescent="0.25">
      <c r="A1223" s="18">
        <v>3</v>
      </c>
      <c r="B1223" s="19" t="s">
        <v>2</v>
      </c>
      <c r="C1223" s="20">
        <f t="shared" si="433"/>
        <v>136107.24</v>
      </c>
      <c r="D1223" s="20">
        <f t="shared" si="433"/>
        <v>151967.62</v>
      </c>
      <c r="E1223" s="22">
        <f t="shared" si="433"/>
        <v>68000</v>
      </c>
      <c r="F1223" s="22">
        <f t="shared" si="433"/>
        <v>68000</v>
      </c>
      <c r="G1223" s="22">
        <f t="shared" si="433"/>
        <v>68000</v>
      </c>
    </row>
    <row r="1224" spans="1:7" s="3" customFormat="1" x14ac:dyDescent="0.25">
      <c r="A1224" s="18">
        <v>37</v>
      </c>
      <c r="B1224" s="19" t="s">
        <v>295</v>
      </c>
      <c r="C1224" s="20">
        <f>C1225</f>
        <v>136107.24</v>
      </c>
      <c r="D1224" s="20">
        <f>D1225</f>
        <v>151967.62</v>
      </c>
      <c r="E1224" s="22">
        <f>E1225</f>
        <v>68000</v>
      </c>
      <c r="F1224" s="22">
        <f t="shared" si="433"/>
        <v>68000</v>
      </c>
      <c r="G1224" s="22">
        <f t="shared" si="433"/>
        <v>68000</v>
      </c>
    </row>
    <row r="1225" spans="1:7" hidden="1" x14ac:dyDescent="0.25">
      <c r="A1225" s="158">
        <v>372</v>
      </c>
      <c r="B1225" s="170" t="s">
        <v>116</v>
      </c>
      <c r="C1225" s="1">
        <v>136107.24</v>
      </c>
      <c r="D1225" s="1">
        <v>151967.62</v>
      </c>
      <c r="E1225" s="1">
        <v>68000</v>
      </c>
      <c r="F1225" s="1">
        <v>68000</v>
      </c>
      <c r="G1225" s="1">
        <v>68000</v>
      </c>
    </row>
    <row r="1226" spans="1:7" s="3" customFormat="1" x14ac:dyDescent="0.25">
      <c r="A1226" s="18"/>
      <c r="B1226" s="19" t="s">
        <v>51</v>
      </c>
      <c r="C1226" s="20">
        <f t="shared" ref="C1226:G1228" si="434">C1227</f>
        <v>29199.02</v>
      </c>
      <c r="D1226" s="20">
        <f t="shared" si="434"/>
        <v>29199.02</v>
      </c>
      <c r="E1226" s="22">
        <f t="shared" si="434"/>
        <v>122000</v>
      </c>
      <c r="F1226" s="22">
        <f t="shared" si="434"/>
        <v>122000</v>
      </c>
      <c r="G1226" s="22">
        <f t="shared" si="434"/>
        <v>122000</v>
      </c>
    </row>
    <row r="1227" spans="1:7" s="3" customFormat="1" x14ac:dyDescent="0.25">
      <c r="A1227" s="18">
        <v>3</v>
      </c>
      <c r="B1227" s="19" t="s">
        <v>2</v>
      </c>
      <c r="C1227" s="20">
        <f t="shared" si="434"/>
        <v>29199.02</v>
      </c>
      <c r="D1227" s="20">
        <f t="shared" si="434"/>
        <v>29199.02</v>
      </c>
      <c r="E1227" s="22">
        <f t="shared" si="434"/>
        <v>122000</v>
      </c>
      <c r="F1227" s="22">
        <f t="shared" si="434"/>
        <v>122000</v>
      </c>
      <c r="G1227" s="22">
        <f t="shared" si="434"/>
        <v>122000</v>
      </c>
    </row>
    <row r="1228" spans="1:7" s="3" customFormat="1" x14ac:dyDescent="0.25">
      <c r="A1228" s="18">
        <v>37</v>
      </c>
      <c r="B1228" s="19" t="s">
        <v>295</v>
      </c>
      <c r="C1228" s="20">
        <f>C1229</f>
        <v>29199.02</v>
      </c>
      <c r="D1228" s="20">
        <f>D1229</f>
        <v>29199.02</v>
      </c>
      <c r="E1228" s="22">
        <f>E1229</f>
        <v>122000</v>
      </c>
      <c r="F1228" s="22">
        <f t="shared" si="434"/>
        <v>122000</v>
      </c>
      <c r="G1228" s="22">
        <f t="shared" si="434"/>
        <v>122000</v>
      </c>
    </row>
    <row r="1229" spans="1:7" hidden="1" x14ac:dyDescent="0.25">
      <c r="A1229" s="158">
        <v>372</v>
      </c>
      <c r="B1229" s="170" t="s">
        <v>116</v>
      </c>
      <c r="C1229" s="188">
        <v>29199.02</v>
      </c>
      <c r="D1229" s="188">
        <v>29199.02</v>
      </c>
      <c r="E1229" s="188">
        <v>122000</v>
      </c>
      <c r="F1229" s="188">
        <v>122000</v>
      </c>
      <c r="G1229" s="188">
        <v>122000</v>
      </c>
    </row>
    <row r="1230" spans="1:7" x14ac:dyDescent="0.25">
      <c r="A1230" s="158"/>
      <c r="B1230" s="170"/>
      <c r="C1230" s="170"/>
      <c r="D1230" s="194"/>
      <c r="E1230" s="188"/>
      <c r="F1230" s="194"/>
      <c r="G1230" s="163"/>
    </row>
    <row r="1231" spans="1:7" s="132" customFormat="1" x14ac:dyDescent="0.25">
      <c r="A1231" s="129"/>
      <c r="B1231" s="130" t="s">
        <v>503</v>
      </c>
      <c r="C1231" s="131">
        <f t="shared" ref="C1231:G1232" si="435">C1232</f>
        <v>1403.32</v>
      </c>
      <c r="D1231" s="131">
        <f t="shared" si="435"/>
        <v>1999.99</v>
      </c>
      <c r="E1231" s="235">
        <f t="shared" si="435"/>
        <v>2000</v>
      </c>
      <c r="F1231" s="235">
        <f t="shared" si="435"/>
        <v>2000</v>
      </c>
      <c r="G1231" s="235">
        <f t="shared" si="435"/>
        <v>2000</v>
      </c>
    </row>
    <row r="1232" spans="1:7" s="133" customFormat="1" hidden="1" x14ac:dyDescent="0.25">
      <c r="A1232" s="50"/>
      <c r="B1232" s="51" t="s">
        <v>193</v>
      </c>
      <c r="C1232" s="20">
        <f t="shared" si="435"/>
        <v>1403.32</v>
      </c>
      <c r="D1232" s="20">
        <f t="shared" si="435"/>
        <v>1999.99</v>
      </c>
      <c r="E1232" s="22">
        <f t="shared" si="435"/>
        <v>2000</v>
      </c>
      <c r="F1232" s="22">
        <f t="shared" si="435"/>
        <v>2000</v>
      </c>
      <c r="G1232" s="22">
        <f t="shared" si="435"/>
        <v>2000</v>
      </c>
    </row>
    <row r="1233" spans="1:7" s="3" customFormat="1" x14ac:dyDescent="0.25">
      <c r="A1233" s="18"/>
      <c r="B1233" s="19" t="s">
        <v>52</v>
      </c>
      <c r="C1233" s="20">
        <f t="shared" ref="C1233:G1236" si="436">C1234</f>
        <v>1403.32</v>
      </c>
      <c r="D1233" s="20">
        <f t="shared" si="436"/>
        <v>1999.99</v>
      </c>
      <c r="E1233" s="22">
        <f t="shared" si="436"/>
        <v>2000</v>
      </c>
      <c r="F1233" s="22">
        <f t="shared" si="436"/>
        <v>2000</v>
      </c>
      <c r="G1233" s="22">
        <f t="shared" si="436"/>
        <v>2000</v>
      </c>
    </row>
    <row r="1234" spans="1:7" s="3" customFormat="1" x14ac:dyDescent="0.25">
      <c r="A1234" s="18">
        <v>3</v>
      </c>
      <c r="B1234" s="19" t="s">
        <v>2</v>
      </c>
      <c r="C1234" s="20">
        <f t="shared" si="436"/>
        <v>1403.32</v>
      </c>
      <c r="D1234" s="20">
        <f t="shared" si="436"/>
        <v>1999.99</v>
      </c>
      <c r="E1234" s="22">
        <f t="shared" si="436"/>
        <v>2000</v>
      </c>
      <c r="F1234" s="22">
        <f t="shared" si="436"/>
        <v>2000</v>
      </c>
      <c r="G1234" s="22">
        <f t="shared" si="436"/>
        <v>2000</v>
      </c>
    </row>
    <row r="1235" spans="1:7" s="3" customFormat="1" x14ac:dyDescent="0.25">
      <c r="A1235" s="18">
        <v>36</v>
      </c>
      <c r="B1235" s="19" t="s">
        <v>194</v>
      </c>
      <c r="C1235" s="20">
        <f t="shared" si="436"/>
        <v>1403.32</v>
      </c>
      <c r="D1235" s="20">
        <f t="shared" si="436"/>
        <v>1999.99</v>
      </c>
      <c r="E1235" s="22">
        <f t="shared" si="436"/>
        <v>2000</v>
      </c>
      <c r="F1235" s="22">
        <f t="shared" si="436"/>
        <v>2000</v>
      </c>
      <c r="G1235" s="22">
        <f t="shared" si="436"/>
        <v>2000</v>
      </c>
    </row>
    <row r="1236" spans="1:7" hidden="1" x14ac:dyDescent="0.25">
      <c r="A1236" s="158">
        <v>363</v>
      </c>
      <c r="B1236" s="170" t="s">
        <v>195</v>
      </c>
      <c r="C1236" s="163">
        <f>C1237</f>
        <v>1403.32</v>
      </c>
      <c r="D1236" s="163">
        <f>D1237</f>
        <v>1999.99</v>
      </c>
      <c r="E1236" s="1">
        <f>E1237</f>
        <v>2000</v>
      </c>
      <c r="F1236" s="1">
        <f t="shared" si="436"/>
        <v>2000</v>
      </c>
      <c r="G1236" s="1">
        <f t="shared" si="436"/>
        <v>2000</v>
      </c>
    </row>
    <row r="1237" spans="1:7" ht="28.9" hidden="1" customHeight="1" x14ac:dyDescent="0.25">
      <c r="A1237" s="158">
        <v>36329</v>
      </c>
      <c r="B1237" s="179" t="s">
        <v>196</v>
      </c>
      <c r="C1237" s="194">
        <v>1403.32</v>
      </c>
      <c r="D1237" s="194">
        <v>1999.99</v>
      </c>
      <c r="E1237" s="188">
        <v>2000</v>
      </c>
      <c r="F1237" s="188">
        <v>2000</v>
      </c>
      <c r="G1237" s="188">
        <v>2000</v>
      </c>
    </row>
    <row r="1238" spans="1:7" x14ac:dyDescent="0.25">
      <c r="A1238" s="158"/>
      <c r="B1238" s="179"/>
      <c r="C1238" s="179"/>
      <c r="D1238" s="194"/>
      <c r="E1238" s="188"/>
      <c r="F1238" s="194"/>
      <c r="G1238" s="163"/>
    </row>
    <row r="1239" spans="1:7" s="132" customFormat="1" ht="30" x14ac:dyDescent="0.25">
      <c r="A1239" s="129"/>
      <c r="B1239" s="134" t="s">
        <v>568</v>
      </c>
      <c r="C1239" s="135">
        <f>C1240</f>
        <v>0</v>
      </c>
      <c r="D1239" s="135">
        <f>D1240</f>
        <v>0</v>
      </c>
      <c r="E1239" s="236">
        <f>E1240</f>
        <v>130000</v>
      </c>
      <c r="F1239" s="135">
        <f>F1240</f>
        <v>130000</v>
      </c>
      <c r="G1239" s="131">
        <f>G1240</f>
        <v>0</v>
      </c>
    </row>
    <row r="1240" spans="1:7" s="3" customFormat="1" hidden="1" x14ac:dyDescent="0.25">
      <c r="A1240" s="18"/>
      <c r="B1240" s="72" t="s">
        <v>170</v>
      </c>
      <c r="C1240" s="54">
        <f>C1241+C1245</f>
        <v>0</v>
      </c>
      <c r="D1240" s="54">
        <f>D1241+D1245</f>
        <v>0</v>
      </c>
      <c r="E1240" s="58">
        <f>E1241+E1245</f>
        <v>130000</v>
      </c>
      <c r="F1240" s="54">
        <f>F1241+F1245</f>
        <v>130000</v>
      </c>
      <c r="G1240" s="20">
        <f>G1241+G1245</f>
        <v>0</v>
      </c>
    </row>
    <row r="1241" spans="1:7" s="3" customFormat="1" x14ac:dyDescent="0.25">
      <c r="A1241" s="18"/>
      <c r="B1241" s="19" t="s">
        <v>52</v>
      </c>
      <c r="C1241" s="54">
        <f t="shared" ref="C1241:G1242" si="437">C1242</f>
        <v>0</v>
      </c>
      <c r="D1241" s="54">
        <f t="shared" si="437"/>
        <v>0</v>
      </c>
      <c r="E1241" s="58">
        <f t="shared" si="437"/>
        <v>70000</v>
      </c>
      <c r="F1241" s="54">
        <f t="shared" si="437"/>
        <v>70000</v>
      </c>
      <c r="G1241" s="20">
        <f t="shared" si="437"/>
        <v>0</v>
      </c>
    </row>
    <row r="1242" spans="1:7" s="3" customFormat="1" x14ac:dyDescent="0.25">
      <c r="A1242" s="18">
        <v>4</v>
      </c>
      <c r="B1242" s="19" t="s">
        <v>3</v>
      </c>
      <c r="C1242" s="54">
        <f t="shared" si="437"/>
        <v>0</v>
      </c>
      <c r="D1242" s="54">
        <f t="shared" si="437"/>
        <v>0</v>
      </c>
      <c r="E1242" s="58">
        <f t="shared" si="437"/>
        <v>70000</v>
      </c>
      <c r="F1242" s="54">
        <f t="shared" si="437"/>
        <v>70000</v>
      </c>
      <c r="G1242" s="20">
        <f t="shared" si="437"/>
        <v>0</v>
      </c>
    </row>
    <row r="1243" spans="1:7" s="3" customFormat="1" x14ac:dyDescent="0.25">
      <c r="A1243" s="18">
        <v>42</v>
      </c>
      <c r="B1243" s="19" t="s">
        <v>37</v>
      </c>
      <c r="C1243" s="54">
        <f>C1244</f>
        <v>0</v>
      </c>
      <c r="D1243" s="54">
        <f>D1244</f>
        <v>0</v>
      </c>
      <c r="E1243" s="58">
        <f>E1244</f>
        <v>70000</v>
      </c>
      <c r="F1243" s="54">
        <f>F1244</f>
        <v>70000</v>
      </c>
      <c r="G1243" s="20">
        <f>G1244</f>
        <v>0</v>
      </c>
    </row>
    <row r="1244" spans="1:7" hidden="1" x14ac:dyDescent="0.25">
      <c r="A1244" s="158">
        <v>421</v>
      </c>
      <c r="B1244" s="170" t="s">
        <v>205</v>
      </c>
      <c r="C1244" s="194">
        <v>0</v>
      </c>
      <c r="D1244" s="194">
        <v>0</v>
      </c>
      <c r="E1244" s="188">
        <v>70000</v>
      </c>
      <c r="F1244" s="194">
        <v>70000</v>
      </c>
      <c r="G1244" s="163">
        <v>0</v>
      </c>
    </row>
    <row r="1245" spans="1:7" s="3" customFormat="1" x14ac:dyDescent="0.25">
      <c r="A1245" s="18"/>
      <c r="B1245" s="76" t="s">
        <v>51</v>
      </c>
      <c r="C1245" s="54">
        <f t="shared" ref="C1245:G1246" si="438">C1246</f>
        <v>0</v>
      </c>
      <c r="D1245" s="54">
        <f t="shared" si="438"/>
        <v>0</v>
      </c>
      <c r="E1245" s="58">
        <f t="shared" si="438"/>
        <v>60000</v>
      </c>
      <c r="F1245" s="54">
        <f t="shared" si="438"/>
        <v>60000</v>
      </c>
      <c r="G1245" s="20">
        <f t="shared" si="438"/>
        <v>0</v>
      </c>
    </row>
    <row r="1246" spans="1:7" s="3" customFormat="1" x14ac:dyDescent="0.25">
      <c r="A1246" s="18">
        <v>4</v>
      </c>
      <c r="B1246" s="19" t="s">
        <v>3</v>
      </c>
      <c r="C1246" s="54">
        <f t="shared" si="438"/>
        <v>0</v>
      </c>
      <c r="D1246" s="54">
        <f t="shared" si="438"/>
        <v>0</v>
      </c>
      <c r="E1246" s="58">
        <f t="shared" si="438"/>
        <v>60000</v>
      </c>
      <c r="F1246" s="54">
        <f t="shared" si="438"/>
        <v>60000</v>
      </c>
      <c r="G1246" s="20">
        <f t="shared" si="438"/>
        <v>0</v>
      </c>
    </row>
    <row r="1247" spans="1:7" s="3" customFormat="1" x14ac:dyDescent="0.25">
      <c r="A1247" s="18">
        <v>42</v>
      </c>
      <c r="B1247" s="19" t="s">
        <v>37</v>
      </c>
      <c r="C1247" s="54">
        <f>C1248</f>
        <v>0</v>
      </c>
      <c r="D1247" s="54">
        <f>D1248</f>
        <v>0</v>
      </c>
      <c r="E1247" s="58">
        <f>E1248</f>
        <v>60000</v>
      </c>
      <c r="F1247" s="54">
        <f>F1248</f>
        <v>60000</v>
      </c>
      <c r="G1247" s="20">
        <f>G1248</f>
        <v>0</v>
      </c>
    </row>
    <row r="1248" spans="1:7" hidden="1" x14ac:dyDescent="0.25">
      <c r="A1248" s="158">
        <v>421</v>
      </c>
      <c r="B1248" s="272" t="s">
        <v>378</v>
      </c>
      <c r="C1248" s="194">
        <v>0</v>
      </c>
      <c r="D1248" s="194">
        <v>0</v>
      </c>
      <c r="E1248" s="188">
        <v>60000</v>
      </c>
      <c r="F1248" s="194">
        <v>60000</v>
      </c>
      <c r="G1248" s="194">
        <v>0</v>
      </c>
    </row>
    <row r="1249" spans="1:7" x14ac:dyDescent="0.25">
      <c r="A1249" s="158"/>
      <c r="B1249" s="179"/>
      <c r="C1249" s="179"/>
      <c r="D1249" s="194"/>
      <c r="E1249" s="188"/>
      <c r="F1249" s="194"/>
      <c r="G1249" s="163"/>
    </row>
    <row r="1250" spans="1:7" s="105" customFormat="1" ht="15" customHeight="1" x14ac:dyDescent="0.25">
      <c r="A1250" s="102"/>
      <c r="B1250" s="103" t="s">
        <v>177</v>
      </c>
      <c r="C1250" s="136">
        <f t="shared" ref="C1250:G1255" si="439">C1251</f>
        <v>8626.98</v>
      </c>
      <c r="D1250" s="136">
        <f t="shared" si="439"/>
        <v>8626.98</v>
      </c>
      <c r="E1250" s="237">
        <f>E1251</f>
        <v>13000</v>
      </c>
      <c r="F1250" s="237">
        <f t="shared" si="439"/>
        <v>13000</v>
      </c>
      <c r="G1250" s="222">
        <f t="shared" si="439"/>
        <v>13000</v>
      </c>
    </row>
    <row r="1251" spans="1:7" s="105" customFormat="1" x14ac:dyDescent="0.25">
      <c r="A1251" s="102"/>
      <c r="B1251" s="103" t="s">
        <v>504</v>
      </c>
      <c r="C1251" s="136">
        <f t="shared" si="439"/>
        <v>8626.98</v>
      </c>
      <c r="D1251" s="136">
        <f t="shared" si="439"/>
        <v>8626.98</v>
      </c>
      <c r="E1251" s="237">
        <f t="shared" si="439"/>
        <v>13000</v>
      </c>
      <c r="F1251" s="237">
        <f t="shared" si="439"/>
        <v>13000</v>
      </c>
      <c r="G1251" s="222">
        <f t="shared" si="439"/>
        <v>13000</v>
      </c>
    </row>
    <row r="1252" spans="1:7" s="3" customFormat="1" hidden="1" x14ac:dyDescent="0.25">
      <c r="A1252" s="18"/>
      <c r="B1252" s="19" t="s">
        <v>151</v>
      </c>
      <c r="C1252" s="54">
        <f t="shared" si="439"/>
        <v>8626.98</v>
      </c>
      <c r="D1252" s="54">
        <f t="shared" si="439"/>
        <v>8626.98</v>
      </c>
      <c r="E1252" s="58">
        <f t="shared" si="439"/>
        <v>13000</v>
      </c>
      <c r="F1252" s="58">
        <f t="shared" si="439"/>
        <v>13000</v>
      </c>
      <c r="G1252" s="22">
        <f t="shared" si="439"/>
        <v>13000</v>
      </c>
    </row>
    <row r="1253" spans="1:7" s="3" customFormat="1" x14ac:dyDescent="0.25">
      <c r="A1253" s="18"/>
      <c r="B1253" s="19" t="s">
        <v>52</v>
      </c>
      <c r="C1253" s="54">
        <f t="shared" si="439"/>
        <v>8626.98</v>
      </c>
      <c r="D1253" s="54">
        <f t="shared" si="439"/>
        <v>8626.98</v>
      </c>
      <c r="E1253" s="58">
        <f t="shared" si="439"/>
        <v>13000</v>
      </c>
      <c r="F1253" s="58">
        <f t="shared" si="439"/>
        <v>13000</v>
      </c>
      <c r="G1253" s="22">
        <f t="shared" si="439"/>
        <v>13000</v>
      </c>
    </row>
    <row r="1254" spans="1:7" s="3" customFormat="1" x14ac:dyDescent="0.25">
      <c r="A1254" s="18">
        <v>3</v>
      </c>
      <c r="B1254" s="19" t="s">
        <v>2</v>
      </c>
      <c r="C1254" s="54">
        <f t="shared" si="439"/>
        <v>8626.98</v>
      </c>
      <c r="D1254" s="54">
        <f t="shared" si="439"/>
        <v>8626.98</v>
      </c>
      <c r="E1254" s="58">
        <f t="shared" si="439"/>
        <v>13000</v>
      </c>
      <c r="F1254" s="58">
        <f t="shared" si="439"/>
        <v>13000</v>
      </c>
      <c r="G1254" s="22">
        <f t="shared" si="439"/>
        <v>13000</v>
      </c>
    </row>
    <row r="1255" spans="1:7" s="3" customFormat="1" x14ac:dyDescent="0.25">
      <c r="A1255" s="18">
        <v>35</v>
      </c>
      <c r="B1255" s="19" t="s">
        <v>190</v>
      </c>
      <c r="C1255" s="54">
        <f>C1256</f>
        <v>8626.98</v>
      </c>
      <c r="D1255" s="54">
        <f>D1256</f>
        <v>8626.98</v>
      </c>
      <c r="E1255" s="58">
        <f>E1256</f>
        <v>13000</v>
      </c>
      <c r="F1255" s="58">
        <f t="shared" si="439"/>
        <v>13000</v>
      </c>
      <c r="G1255" s="22">
        <f t="shared" si="439"/>
        <v>13000</v>
      </c>
    </row>
    <row r="1256" spans="1:7" s="161" customFormat="1" ht="14.45" hidden="1" customHeight="1" x14ac:dyDescent="0.25">
      <c r="A1256" s="238">
        <f t="shared" ref="A1256:B1256" si="440">A1265</f>
        <v>352</v>
      </c>
      <c r="B1256" s="239" t="str">
        <f t="shared" si="440"/>
        <v>Subvencije trgovačkim društvima, zadrugama poljoprivrednicima i obrtnicima izvan javnog sektora</v>
      </c>
      <c r="C1256" s="163">
        <v>8626.98</v>
      </c>
      <c r="D1256" s="163">
        <v>8626.98</v>
      </c>
      <c r="E1256" s="1">
        <v>13000</v>
      </c>
      <c r="F1256" s="1">
        <v>13000</v>
      </c>
      <c r="G1256" s="1">
        <v>13000</v>
      </c>
    </row>
    <row r="1257" spans="1:7" ht="14.45" hidden="1" customHeight="1" x14ac:dyDescent="0.25">
      <c r="A1257" s="158">
        <v>35232</v>
      </c>
      <c r="B1257" s="272" t="s">
        <v>380</v>
      </c>
      <c r="C1257" s="194">
        <f>C1256</f>
        <v>8626.98</v>
      </c>
      <c r="D1257" s="194">
        <f>D1256</f>
        <v>8626.98</v>
      </c>
      <c r="E1257" s="188">
        <v>13000</v>
      </c>
      <c r="F1257" s="188">
        <v>13000</v>
      </c>
      <c r="G1257" s="188">
        <v>13000</v>
      </c>
    </row>
    <row r="1258" spans="1:7" x14ac:dyDescent="0.25">
      <c r="A1258" s="161"/>
      <c r="B1258" s="158"/>
      <c r="C1258" s="158"/>
      <c r="D1258" s="163"/>
      <c r="E1258" s="1"/>
      <c r="F1258" s="163"/>
      <c r="G1258" s="163"/>
    </row>
    <row r="1259" spans="1:7" s="140" customFormat="1" x14ac:dyDescent="0.25">
      <c r="A1259" s="137"/>
      <c r="B1259" s="138" t="s">
        <v>188</v>
      </c>
      <c r="C1259" s="139">
        <f t="shared" ref="C1259:G1260" si="441">C1260</f>
        <v>2610.52</v>
      </c>
      <c r="D1259" s="139">
        <f t="shared" si="441"/>
        <v>2654.46</v>
      </c>
      <c r="E1259" s="240">
        <f t="shared" si="441"/>
        <v>3000</v>
      </c>
      <c r="F1259" s="240">
        <f t="shared" si="441"/>
        <v>3000</v>
      </c>
      <c r="G1259" s="240">
        <f t="shared" si="441"/>
        <v>3000</v>
      </c>
    </row>
    <row r="1260" spans="1:7" s="140" customFormat="1" x14ac:dyDescent="0.25">
      <c r="A1260" s="137"/>
      <c r="B1260" s="138" t="s">
        <v>505</v>
      </c>
      <c r="C1260" s="139">
        <f t="shared" si="441"/>
        <v>2610.52</v>
      </c>
      <c r="D1260" s="139">
        <f t="shared" si="441"/>
        <v>2654.46</v>
      </c>
      <c r="E1260" s="240">
        <f t="shared" si="441"/>
        <v>3000</v>
      </c>
      <c r="F1260" s="240">
        <f t="shared" si="441"/>
        <v>3000</v>
      </c>
      <c r="G1260" s="240">
        <f t="shared" si="441"/>
        <v>3000</v>
      </c>
    </row>
    <row r="1261" spans="1:7" s="3" customFormat="1" hidden="1" x14ac:dyDescent="0.25">
      <c r="A1261" s="18"/>
      <c r="B1261" s="19" t="s">
        <v>189</v>
      </c>
      <c r="C1261" s="20">
        <f t="shared" ref="C1261:G1263" si="442">C1262</f>
        <v>2610.52</v>
      </c>
      <c r="D1261" s="20">
        <f t="shared" si="442"/>
        <v>2654.46</v>
      </c>
      <c r="E1261" s="22">
        <f t="shared" si="442"/>
        <v>3000</v>
      </c>
      <c r="F1261" s="22">
        <f t="shared" si="442"/>
        <v>3000</v>
      </c>
      <c r="G1261" s="22">
        <f t="shared" si="442"/>
        <v>3000</v>
      </c>
    </row>
    <row r="1262" spans="1:7" s="3" customFormat="1" x14ac:dyDescent="0.25">
      <c r="A1262" s="18"/>
      <c r="B1262" s="19" t="s">
        <v>52</v>
      </c>
      <c r="C1262" s="20">
        <f t="shared" si="442"/>
        <v>2610.52</v>
      </c>
      <c r="D1262" s="20">
        <f t="shared" si="442"/>
        <v>2654.46</v>
      </c>
      <c r="E1262" s="22">
        <f t="shared" si="442"/>
        <v>3000</v>
      </c>
      <c r="F1262" s="22">
        <f t="shared" si="442"/>
        <v>3000</v>
      </c>
      <c r="G1262" s="22">
        <f t="shared" si="442"/>
        <v>3000</v>
      </c>
    </row>
    <row r="1263" spans="1:7" s="3" customFormat="1" x14ac:dyDescent="0.25">
      <c r="A1263" s="18">
        <v>3</v>
      </c>
      <c r="B1263" s="19" t="s">
        <v>2</v>
      </c>
      <c r="C1263" s="20">
        <f t="shared" si="442"/>
        <v>2610.52</v>
      </c>
      <c r="D1263" s="20">
        <f t="shared" si="442"/>
        <v>2654.46</v>
      </c>
      <c r="E1263" s="22">
        <f t="shared" si="442"/>
        <v>3000</v>
      </c>
      <c r="F1263" s="22">
        <f t="shared" si="442"/>
        <v>3000</v>
      </c>
      <c r="G1263" s="22">
        <f t="shared" si="442"/>
        <v>3000</v>
      </c>
    </row>
    <row r="1264" spans="1:7" s="3" customFormat="1" x14ac:dyDescent="0.25">
      <c r="A1264" s="18">
        <v>35</v>
      </c>
      <c r="B1264" s="19" t="s">
        <v>168</v>
      </c>
      <c r="C1264" s="20">
        <f t="shared" ref="C1264:G1265" si="443">C1265</f>
        <v>2610.52</v>
      </c>
      <c r="D1264" s="20">
        <f t="shared" si="443"/>
        <v>2654.46</v>
      </c>
      <c r="E1264" s="22">
        <f t="shared" si="443"/>
        <v>3000</v>
      </c>
      <c r="F1264" s="22">
        <f t="shared" si="443"/>
        <v>3000</v>
      </c>
      <c r="G1264" s="22">
        <f t="shared" si="443"/>
        <v>3000</v>
      </c>
    </row>
    <row r="1265" spans="1:7" ht="14.45" hidden="1" customHeight="1" x14ac:dyDescent="0.25">
      <c r="A1265" s="241">
        <v>352</v>
      </c>
      <c r="B1265" s="242" t="s">
        <v>191</v>
      </c>
      <c r="C1265" s="163">
        <f t="shared" si="443"/>
        <v>2610.52</v>
      </c>
      <c r="D1265" s="163">
        <f t="shared" si="443"/>
        <v>2654.46</v>
      </c>
      <c r="E1265" s="1">
        <f t="shared" si="443"/>
        <v>3000</v>
      </c>
      <c r="F1265" s="1">
        <f t="shared" si="443"/>
        <v>3000</v>
      </c>
      <c r="G1265" s="1">
        <f t="shared" si="443"/>
        <v>3000</v>
      </c>
    </row>
    <row r="1266" spans="1:7" ht="14.25" hidden="1" customHeight="1" x14ac:dyDescent="0.25">
      <c r="A1266" s="158">
        <v>35231</v>
      </c>
      <c r="B1266" s="158" t="s">
        <v>192</v>
      </c>
      <c r="C1266" s="1">
        <v>2610.52</v>
      </c>
      <c r="D1266" s="1">
        <v>2654.46</v>
      </c>
      <c r="E1266" s="1">
        <v>3000</v>
      </c>
      <c r="F1266" s="1">
        <v>3000</v>
      </c>
      <c r="G1266" s="1">
        <v>3000</v>
      </c>
    </row>
    <row r="1267" spans="1:7" ht="14.25" customHeight="1" x14ac:dyDescent="0.25">
      <c r="A1267" s="158"/>
      <c r="B1267" s="158"/>
      <c r="C1267" s="158"/>
      <c r="D1267" s="1"/>
      <c r="E1267" s="1"/>
      <c r="F1267" s="1"/>
      <c r="G1267" s="1"/>
    </row>
    <row r="1268" spans="1:7" s="143" customFormat="1" ht="14.25" customHeight="1" x14ac:dyDescent="0.25">
      <c r="A1268" s="141"/>
      <c r="B1268" s="141" t="s">
        <v>256</v>
      </c>
      <c r="C1268" s="142">
        <f>C1269</f>
        <v>0</v>
      </c>
      <c r="D1268" s="142">
        <f>D1269</f>
        <v>29600</v>
      </c>
      <c r="E1268" s="243">
        <f>E1269</f>
        <v>0</v>
      </c>
      <c r="F1268" s="243">
        <f t="shared" ref="F1268:G1268" si="444">F1269</f>
        <v>0</v>
      </c>
      <c r="G1268" s="243">
        <f t="shared" si="444"/>
        <v>0</v>
      </c>
    </row>
    <row r="1269" spans="1:7" s="143" customFormat="1" ht="14.25" customHeight="1" x14ac:dyDescent="0.25">
      <c r="A1269" s="141"/>
      <c r="B1269" s="141" t="s">
        <v>506</v>
      </c>
      <c r="C1269" s="142">
        <f t="shared" ref="C1269:G1269" si="445">C1270</f>
        <v>0</v>
      </c>
      <c r="D1269" s="142">
        <f t="shared" si="445"/>
        <v>29600</v>
      </c>
      <c r="E1269" s="243">
        <f t="shared" si="445"/>
        <v>0</v>
      </c>
      <c r="F1269" s="243">
        <f t="shared" si="445"/>
        <v>0</v>
      </c>
      <c r="G1269" s="243">
        <f t="shared" si="445"/>
        <v>0</v>
      </c>
    </row>
    <row r="1270" spans="1:7" s="3" customFormat="1" ht="14.25" hidden="1" customHeight="1" x14ac:dyDescent="0.25">
      <c r="A1270" s="18"/>
      <c r="B1270" s="18" t="s">
        <v>291</v>
      </c>
      <c r="C1270" s="20">
        <f t="shared" ref="C1270:G1273" si="446">C1271</f>
        <v>0</v>
      </c>
      <c r="D1270" s="20">
        <f t="shared" si="446"/>
        <v>29600</v>
      </c>
      <c r="E1270" s="22">
        <f t="shared" si="446"/>
        <v>0</v>
      </c>
      <c r="F1270" s="22">
        <f t="shared" si="446"/>
        <v>0</v>
      </c>
      <c r="G1270" s="22">
        <f t="shared" si="446"/>
        <v>0</v>
      </c>
    </row>
    <row r="1271" spans="1:7" s="3" customFormat="1" ht="14.25" customHeight="1" x14ac:dyDescent="0.25">
      <c r="A1271" s="18"/>
      <c r="B1271" s="18" t="s">
        <v>51</v>
      </c>
      <c r="C1271" s="20">
        <f t="shared" si="446"/>
        <v>0</v>
      </c>
      <c r="D1271" s="20">
        <f t="shared" si="446"/>
        <v>29600</v>
      </c>
      <c r="E1271" s="22">
        <f t="shared" si="446"/>
        <v>0</v>
      </c>
      <c r="F1271" s="22">
        <f t="shared" si="446"/>
        <v>0</v>
      </c>
      <c r="G1271" s="22">
        <f t="shared" si="446"/>
        <v>0</v>
      </c>
    </row>
    <row r="1272" spans="1:7" s="3" customFormat="1" ht="14.25" customHeight="1" x14ac:dyDescent="0.25">
      <c r="A1272" s="18">
        <v>3</v>
      </c>
      <c r="B1272" s="18" t="s">
        <v>251</v>
      </c>
      <c r="C1272" s="20">
        <f t="shared" si="446"/>
        <v>0</v>
      </c>
      <c r="D1272" s="20">
        <f t="shared" si="446"/>
        <v>29600</v>
      </c>
      <c r="E1272" s="22">
        <f t="shared" si="446"/>
        <v>0</v>
      </c>
      <c r="F1272" s="22">
        <f t="shared" si="446"/>
        <v>0</v>
      </c>
      <c r="G1272" s="22">
        <f t="shared" si="446"/>
        <v>0</v>
      </c>
    </row>
    <row r="1273" spans="1:7" s="3" customFormat="1" ht="14.25" customHeight="1" x14ac:dyDescent="0.25">
      <c r="A1273" s="18">
        <v>38</v>
      </c>
      <c r="B1273" s="18" t="s">
        <v>249</v>
      </c>
      <c r="C1273" s="20">
        <f t="shared" si="446"/>
        <v>0</v>
      </c>
      <c r="D1273" s="20">
        <f t="shared" si="446"/>
        <v>29600</v>
      </c>
      <c r="E1273" s="22">
        <f t="shared" si="446"/>
        <v>0</v>
      </c>
      <c r="F1273" s="22">
        <f t="shared" si="446"/>
        <v>0</v>
      </c>
      <c r="G1273" s="22">
        <f t="shared" si="446"/>
        <v>0</v>
      </c>
    </row>
    <row r="1274" spans="1:7" ht="13.9" hidden="1" customHeight="1" x14ac:dyDescent="0.25">
      <c r="A1274" s="158">
        <v>386</v>
      </c>
      <c r="B1274" s="158" t="s">
        <v>250</v>
      </c>
      <c r="C1274" s="163">
        <v>0</v>
      </c>
      <c r="D1274" s="163">
        <v>29600</v>
      </c>
      <c r="E1274" s="1">
        <v>0</v>
      </c>
      <c r="F1274" s="1">
        <v>0</v>
      </c>
      <c r="G1274" s="1">
        <v>0</v>
      </c>
    </row>
    <row r="1275" spans="1:7" ht="13.9" customHeight="1" x14ac:dyDescent="0.25">
      <c r="A1275" s="158"/>
      <c r="B1275" s="170"/>
      <c r="C1275" s="170"/>
      <c r="D1275" s="163"/>
      <c r="E1275" s="1"/>
      <c r="F1275" s="163"/>
      <c r="G1275" s="163"/>
    </row>
    <row r="1276" spans="1:7" s="3" customFormat="1" ht="13.9" customHeight="1" x14ac:dyDescent="0.25">
      <c r="A1276" s="144"/>
      <c r="B1276" s="145" t="s">
        <v>265</v>
      </c>
      <c r="C1276" s="146">
        <f>C1277+C1288+C1295</f>
        <v>21051.059999999998</v>
      </c>
      <c r="D1276" s="146">
        <f>D1277+D1288+D1295</f>
        <v>36768.870000000003</v>
      </c>
      <c r="E1276" s="244">
        <f>E1277+E1288+E1295</f>
        <v>32500</v>
      </c>
      <c r="F1276" s="146">
        <f>F1277+F1288+F1295</f>
        <v>16900</v>
      </c>
      <c r="G1276" s="146">
        <f>G1277+G1288+G1295</f>
        <v>16900</v>
      </c>
    </row>
    <row r="1277" spans="1:7" ht="15.6" customHeight="1" x14ac:dyDescent="0.25">
      <c r="A1277" s="144"/>
      <c r="B1277" s="145" t="s">
        <v>507</v>
      </c>
      <c r="C1277" s="146">
        <f>C1278</f>
        <v>3196.13</v>
      </c>
      <c r="D1277" s="146">
        <f>D1278</f>
        <v>5441.64</v>
      </c>
      <c r="E1277" s="244">
        <f t="shared" ref="E1277:G1277" si="447">E1278</f>
        <v>6100</v>
      </c>
      <c r="F1277" s="244">
        <f t="shared" si="447"/>
        <v>5500</v>
      </c>
      <c r="G1277" s="244">
        <f t="shared" si="447"/>
        <v>5500</v>
      </c>
    </row>
    <row r="1278" spans="1:7" ht="13.9" hidden="1" customHeight="1" x14ac:dyDescent="0.25">
      <c r="A1278" s="18"/>
      <c r="B1278" s="19" t="s">
        <v>296</v>
      </c>
      <c r="C1278" s="20">
        <f>C1282+C1286</f>
        <v>3196.13</v>
      </c>
      <c r="D1278" s="20">
        <v>5441.64</v>
      </c>
      <c r="E1278" s="22">
        <f>E1280+E1284</f>
        <v>6100</v>
      </c>
      <c r="F1278" s="22">
        <f t="shared" ref="F1278:G1278" si="448">F1280+F1284</f>
        <v>5500</v>
      </c>
      <c r="G1278" s="22">
        <f t="shared" si="448"/>
        <v>5500</v>
      </c>
    </row>
    <row r="1279" spans="1:7" x14ac:dyDescent="0.25">
      <c r="A1279" s="24"/>
      <c r="B1279" s="25" t="s">
        <v>53</v>
      </c>
      <c r="C1279" s="22">
        <f>C1280</f>
        <v>3196.13</v>
      </c>
      <c r="D1279" s="22">
        <f>D1280</f>
        <v>4379.8500000000004</v>
      </c>
      <c r="E1279" s="22">
        <f>E1280</f>
        <v>5000</v>
      </c>
      <c r="F1279" s="22">
        <f t="shared" ref="F1279:G1279" si="449">F1280</f>
        <v>4400</v>
      </c>
      <c r="G1279" s="22">
        <f t="shared" si="449"/>
        <v>4400</v>
      </c>
    </row>
    <row r="1280" spans="1:7" x14ac:dyDescent="0.25">
      <c r="A1280" s="24">
        <v>3</v>
      </c>
      <c r="B1280" s="25" t="s">
        <v>2</v>
      </c>
      <c r="C1280" s="22">
        <f t="shared" ref="C1280:G1281" si="450">C1281</f>
        <v>3196.13</v>
      </c>
      <c r="D1280" s="22">
        <f t="shared" si="450"/>
        <v>4379.8500000000004</v>
      </c>
      <c r="E1280" s="22">
        <f t="shared" si="450"/>
        <v>5000</v>
      </c>
      <c r="F1280" s="22">
        <f t="shared" si="450"/>
        <v>4400</v>
      </c>
      <c r="G1280" s="22">
        <f t="shared" si="450"/>
        <v>4400</v>
      </c>
    </row>
    <row r="1281" spans="1:7" x14ac:dyDescent="0.25">
      <c r="A1281" s="24">
        <v>32</v>
      </c>
      <c r="B1281" s="25" t="s">
        <v>22</v>
      </c>
      <c r="C1281" s="22">
        <f t="shared" si="450"/>
        <v>3196.13</v>
      </c>
      <c r="D1281" s="22">
        <f t="shared" si="450"/>
        <v>4379.8500000000004</v>
      </c>
      <c r="E1281" s="22">
        <f t="shared" si="450"/>
        <v>5000</v>
      </c>
      <c r="F1281" s="22">
        <f t="shared" si="450"/>
        <v>4400</v>
      </c>
      <c r="G1281" s="22">
        <f t="shared" si="450"/>
        <v>4400</v>
      </c>
    </row>
    <row r="1282" spans="1:7" hidden="1" x14ac:dyDescent="0.25">
      <c r="A1282" s="175">
        <v>323</v>
      </c>
      <c r="B1282" s="176" t="s">
        <v>394</v>
      </c>
      <c r="C1282" s="1">
        <v>3196.13</v>
      </c>
      <c r="D1282" s="1">
        <v>4379.8500000000004</v>
      </c>
      <c r="E1282" s="1">
        <v>5000</v>
      </c>
      <c r="F1282" s="1">
        <v>4400</v>
      </c>
      <c r="G1282" s="1">
        <v>4400</v>
      </c>
    </row>
    <row r="1283" spans="1:7" x14ac:dyDescent="0.25">
      <c r="A1283" s="24"/>
      <c r="B1283" s="25" t="s">
        <v>51</v>
      </c>
      <c r="C1283" s="22">
        <f t="shared" ref="C1283:G1285" si="451">C1284</f>
        <v>0</v>
      </c>
      <c r="D1283" s="22">
        <f t="shared" si="451"/>
        <v>1061.78</v>
      </c>
      <c r="E1283" s="22">
        <f t="shared" si="451"/>
        <v>1100</v>
      </c>
      <c r="F1283" s="22">
        <f t="shared" si="451"/>
        <v>1100</v>
      </c>
      <c r="G1283" s="22">
        <f t="shared" si="451"/>
        <v>1100</v>
      </c>
    </row>
    <row r="1284" spans="1:7" x14ac:dyDescent="0.25">
      <c r="A1284" s="24">
        <v>3</v>
      </c>
      <c r="B1284" s="25" t="s">
        <v>2</v>
      </c>
      <c r="C1284" s="22">
        <f t="shared" si="451"/>
        <v>0</v>
      </c>
      <c r="D1284" s="22">
        <f t="shared" si="451"/>
        <v>1061.78</v>
      </c>
      <c r="E1284" s="22">
        <f t="shared" si="451"/>
        <v>1100</v>
      </c>
      <c r="F1284" s="22">
        <f t="shared" si="451"/>
        <v>1100</v>
      </c>
      <c r="G1284" s="22">
        <f t="shared" si="451"/>
        <v>1100</v>
      </c>
    </row>
    <row r="1285" spans="1:7" x14ac:dyDescent="0.25">
      <c r="A1285" s="24">
        <v>32</v>
      </c>
      <c r="B1285" s="25" t="s">
        <v>22</v>
      </c>
      <c r="C1285" s="22">
        <f t="shared" si="451"/>
        <v>0</v>
      </c>
      <c r="D1285" s="22">
        <f t="shared" si="451"/>
        <v>1061.78</v>
      </c>
      <c r="E1285" s="22">
        <f t="shared" si="451"/>
        <v>1100</v>
      </c>
      <c r="F1285" s="22">
        <f t="shared" si="451"/>
        <v>1100</v>
      </c>
      <c r="G1285" s="22">
        <f t="shared" si="451"/>
        <v>1100</v>
      </c>
    </row>
    <row r="1286" spans="1:7" ht="15" hidden="1" customHeight="1" x14ac:dyDescent="0.25">
      <c r="A1286" s="175">
        <v>323</v>
      </c>
      <c r="B1286" s="176" t="s">
        <v>395</v>
      </c>
      <c r="C1286" s="1">
        <v>0</v>
      </c>
      <c r="D1286" s="1">
        <v>1061.78</v>
      </c>
      <c r="E1286" s="1">
        <v>1100</v>
      </c>
      <c r="F1286" s="1">
        <v>1100</v>
      </c>
      <c r="G1286" s="1">
        <v>1100</v>
      </c>
    </row>
    <row r="1287" spans="1:7" ht="15" customHeight="1" x14ac:dyDescent="0.25">
      <c r="A1287" s="18"/>
      <c r="B1287" s="19"/>
      <c r="C1287" s="19"/>
      <c r="D1287" s="54"/>
      <c r="E1287" s="58"/>
      <c r="F1287" s="54"/>
      <c r="G1287" s="20"/>
    </row>
    <row r="1288" spans="1:7" x14ac:dyDescent="0.25">
      <c r="A1288" s="144"/>
      <c r="B1288" s="145" t="s">
        <v>508</v>
      </c>
      <c r="C1288" s="146">
        <f t="shared" ref="C1288:G1292" si="452">C1289</f>
        <v>16786.509999999998</v>
      </c>
      <c r="D1288" s="146">
        <f t="shared" si="452"/>
        <v>30000</v>
      </c>
      <c r="E1288" s="244">
        <f t="shared" si="452"/>
        <v>25000</v>
      </c>
      <c r="F1288" s="146">
        <f t="shared" si="452"/>
        <v>10000</v>
      </c>
      <c r="G1288" s="146">
        <f t="shared" si="452"/>
        <v>10000</v>
      </c>
    </row>
    <row r="1289" spans="1:7" hidden="1" x14ac:dyDescent="0.25">
      <c r="A1289" s="18"/>
      <c r="B1289" s="19" t="s">
        <v>296</v>
      </c>
      <c r="C1289" s="20">
        <f t="shared" si="452"/>
        <v>16786.509999999998</v>
      </c>
      <c r="D1289" s="20">
        <f t="shared" si="452"/>
        <v>30000</v>
      </c>
      <c r="E1289" s="22">
        <f t="shared" si="452"/>
        <v>25000</v>
      </c>
      <c r="F1289" s="20">
        <f t="shared" si="452"/>
        <v>10000</v>
      </c>
      <c r="G1289" s="20">
        <f t="shared" si="452"/>
        <v>10000</v>
      </c>
    </row>
    <row r="1290" spans="1:7" x14ac:dyDescent="0.25">
      <c r="A1290" s="24"/>
      <c r="B1290" s="25" t="s">
        <v>53</v>
      </c>
      <c r="C1290" s="22">
        <f t="shared" si="452"/>
        <v>16786.509999999998</v>
      </c>
      <c r="D1290" s="22">
        <f t="shared" si="452"/>
        <v>30000</v>
      </c>
      <c r="E1290" s="22">
        <f t="shared" si="452"/>
        <v>25000</v>
      </c>
      <c r="F1290" s="22">
        <f t="shared" si="452"/>
        <v>10000</v>
      </c>
      <c r="G1290" s="22">
        <f t="shared" si="452"/>
        <v>10000</v>
      </c>
    </row>
    <row r="1291" spans="1:7" x14ac:dyDescent="0.25">
      <c r="A1291" s="24">
        <v>3</v>
      </c>
      <c r="B1291" s="25" t="s">
        <v>2</v>
      </c>
      <c r="C1291" s="22">
        <f t="shared" si="452"/>
        <v>16786.509999999998</v>
      </c>
      <c r="D1291" s="22">
        <f t="shared" si="452"/>
        <v>30000</v>
      </c>
      <c r="E1291" s="22">
        <f t="shared" si="452"/>
        <v>25000</v>
      </c>
      <c r="F1291" s="22">
        <f t="shared" si="452"/>
        <v>10000</v>
      </c>
      <c r="G1291" s="22">
        <f t="shared" si="452"/>
        <v>10000</v>
      </c>
    </row>
    <row r="1292" spans="1:7" x14ac:dyDescent="0.25">
      <c r="A1292" s="24">
        <v>32</v>
      </c>
      <c r="B1292" s="25" t="s">
        <v>22</v>
      </c>
      <c r="C1292" s="22">
        <f t="shared" si="452"/>
        <v>16786.509999999998</v>
      </c>
      <c r="D1292" s="22">
        <f t="shared" si="452"/>
        <v>30000</v>
      </c>
      <c r="E1292" s="22">
        <f t="shared" si="452"/>
        <v>25000</v>
      </c>
      <c r="F1292" s="22">
        <f t="shared" si="452"/>
        <v>10000</v>
      </c>
      <c r="G1292" s="22">
        <f t="shared" si="452"/>
        <v>10000</v>
      </c>
    </row>
    <row r="1293" spans="1:7" hidden="1" x14ac:dyDescent="0.25">
      <c r="A1293" s="175">
        <v>323</v>
      </c>
      <c r="B1293" s="176" t="s">
        <v>89</v>
      </c>
      <c r="C1293" s="1">
        <v>16786.509999999998</v>
      </c>
      <c r="D1293" s="1">
        <v>30000</v>
      </c>
      <c r="E1293" s="1">
        <v>25000</v>
      </c>
      <c r="F1293" s="1">
        <v>10000</v>
      </c>
      <c r="G1293" s="1">
        <v>10000</v>
      </c>
    </row>
    <row r="1294" spans="1:7" x14ac:dyDescent="0.25">
      <c r="A1294" s="18"/>
      <c r="B1294" s="19"/>
      <c r="C1294" s="19"/>
      <c r="D1294" s="54"/>
      <c r="E1294" s="58"/>
      <c r="F1294" s="54"/>
      <c r="G1294" s="20"/>
    </row>
    <row r="1295" spans="1:7" x14ac:dyDescent="0.25">
      <c r="A1295" s="144"/>
      <c r="B1295" s="145" t="s">
        <v>542</v>
      </c>
      <c r="C1295" s="146">
        <f t="shared" ref="C1295:G1299" si="453">C1296</f>
        <v>1068.42</v>
      </c>
      <c r="D1295" s="146">
        <f t="shared" si="453"/>
        <v>1327.23</v>
      </c>
      <c r="E1295" s="244">
        <f t="shared" si="453"/>
        <v>1400</v>
      </c>
      <c r="F1295" s="146">
        <f t="shared" si="453"/>
        <v>1400</v>
      </c>
      <c r="G1295" s="146">
        <f t="shared" si="453"/>
        <v>1400</v>
      </c>
    </row>
    <row r="1296" spans="1:7" hidden="1" x14ac:dyDescent="0.25">
      <c r="A1296" s="18"/>
      <c r="B1296" s="19" t="s">
        <v>293</v>
      </c>
      <c r="C1296" s="20">
        <f t="shared" si="453"/>
        <v>1068.42</v>
      </c>
      <c r="D1296" s="20">
        <f t="shared" si="453"/>
        <v>1327.23</v>
      </c>
      <c r="E1296" s="22">
        <f t="shared" si="453"/>
        <v>1400</v>
      </c>
      <c r="F1296" s="20">
        <f t="shared" si="453"/>
        <v>1400</v>
      </c>
      <c r="G1296" s="20">
        <f t="shared" si="453"/>
        <v>1400</v>
      </c>
    </row>
    <row r="1297" spans="1:7" x14ac:dyDescent="0.25">
      <c r="A1297" s="18"/>
      <c r="B1297" s="19" t="s">
        <v>53</v>
      </c>
      <c r="C1297" s="20">
        <f t="shared" si="453"/>
        <v>1068.42</v>
      </c>
      <c r="D1297" s="20">
        <f t="shared" si="453"/>
        <v>1327.23</v>
      </c>
      <c r="E1297" s="22">
        <f t="shared" si="453"/>
        <v>1400</v>
      </c>
      <c r="F1297" s="20">
        <f t="shared" si="453"/>
        <v>1400</v>
      </c>
      <c r="G1297" s="20">
        <f t="shared" si="453"/>
        <v>1400</v>
      </c>
    </row>
    <row r="1298" spans="1:7" x14ac:dyDescent="0.25">
      <c r="A1298" s="18">
        <v>3</v>
      </c>
      <c r="B1298" s="19" t="s">
        <v>2</v>
      </c>
      <c r="C1298" s="20">
        <f t="shared" si="453"/>
        <v>1068.42</v>
      </c>
      <c r="D1298" s="20">
        <f t="shared" si="453"/>
        <v>1327.23</v>
      </c>
      <c r="E1298" s="22">
        <f t="shared" si="453"/>
        <v>1400</v>
      </c>
      <c r="F1298" s="20">
        <f t="shared" si="453"/>
        <v>1400</v>
      </c>
      <c r="G1298" s="20">
        <f t="shared" si="453"/>
        <v>1400</v>
      </c>
    </row>
    <row r="1299" spans="1:7" x14ac:dyDescent="0.25">
      <c r="A1299" s="18">
        <v>37</v>
      </c>
      <c r="B1299" s="19" t="s">
        <v>31</v>
      </c>
      <c r="C1299" s="20">
        <f t="shared" si="453"/>
        <v>1068.42</v>
      </c>
      <c r="D1299" s="20">
        <f t="shared" si="453"/>
        <v>1327.23</v>
      </c>
      <c r="E1299" s="22">
        <f t="shared" si="453"/>
        <v>1400</v>
      </c>
      <c r="F1299" s="20">
        <f t="shared" si="453"/>
        <v>1400</v>
      </c>
      <c r="G1299" s="20">
        <f t="shared" si="453"/>
        <v>1400</v>
      </c>
    </row>
    <row r="1300" spans="1:7" hidden="1" x14ac:dyDescent="0.25">
      <c r="A1300" s="158">
        <v>372</v>
      </c>
      <c r="B1300" s="170" t="s">
        <v>38</v>
      </c>
      <c r="C1300" s="1">
        <v>1068.42</v>
      </c>
      <c r="D1300" s="1">
        <v>1327.23</v>
      </c>
      <c r="E1300" s="1">
        <v>1400</v>
      </c>
      <c r="F1300" s="1">
        <v>1400</v>
      </c>
      <c r="G1300" s="1">
        <v>1400</v>
      </c>
    </row>
    <row r="1301" spans="1:7" x14ac:dyDescent="0.25">
      <c r="A1301" s="158"/>
      <c r="B1301" s="158"/>
      <c r="C1301" s="1"/>
      <c r="D1301" s="1"/>
      <c r="E1301" s="1"/>
      <c r="F1301" s="1"/>
      <c r="G1301" s="1"/>
    </row>
    <row r="1302" spans="1:7" s="340" customFormat="1" x14ac:dyDescent="0.25">
      <c r="A1302" s="339"/>
      <c r="B1302" s="339" t="s">
        <v>555</v>
      </c>
      <c r="C1302" s="260">
        <f>C1303</f>
        <v>0</v>
      </c>
      <c r="D1302" s="260">
        <f>D1303</f>
        <v>0</v>
      </c>
      <c r="E1302" s="260">
        <f>E1303</f>
        <v>40000</v>
      </c>
      <c r="F1302" s="260">
        <f t="shared" ref="F1302:G1302" si="454">F1303</f>
        <v>40000</v>
      </c>
      <c r="G1302" s="260">
        <f t="shared" si="454"/>
        <v>0</v>
      </c>
    </row>
    <row r="1303" spans="1:7" s="340" customFormat="1" x14ac:dyDescent="0.25">
      <c r="A1303" s="339"/>
      <c r="B1303" s="339" t="s">
        <v>543</v>
      </c>
      <c r="C1303" s="260">
        <f t="shared" ref="C1303:G1307" si="455">C1304</f>
        <v>0</v>
      </c>
      <c r="D1303" s="260">
        <f t="shared" si="455"/>
        <v>0</v>
      </c>
      <c r="E1303" s="260">
        <f t="shared" si="455"/>
        <v>40000</v>
      </c>
      <c r="F1303" s="260">
        <f t="shared" si="455"/>
        <v>40000</v>
      </c>
      <c r="G1303" s="260">
        <f t="shared" si="455"/>
        <v>0</v>
      </c>
    </row>
    <row r="1304" spans="1:7" hidden="1" x14ac:dyDescent="0.25">
      <c r="A1304" s="18"/>
      <c r="B1304" s="18" t="s">
        <v>291</v>
      </c>
      <c r="C1304" s="20">
        <f t="shared" si="455"/>
        <v>0</v>
      </c>
      <c r="D1304" s="20">
        <f t="shared" si="455"/>
        <v>0</v>
      </c>
      <c r="E1304" s="22">
        <f t="shared" si="455"/>
        <v>40000</v>
      </c>
      <c r="F1304" s="22">
        <f t="shared" si="455"/>
        <v>40000</v>
      </c>
      <c r="G1304" s="22">
        <f t="shared" si="455"/>
        <v>0</v>
      </c>
    </row>
    <row r="1305" spans="1:7" x14ac:dyDescent="0.25">
      <c r="A1305" s="18"/>
      <c r="B1305" s="18" t="s">
        <v>51</v>
      </c>
      <c r="C1305" s="20">
        <f t="shared" si="455"/>
        <v>0</v>
      </c>
      <c r="D1305" s="20">
        <f t="shared" si="455"/>
        <v>0</v>
      </c>
      <c r="E1305" s="22">
        <f t="shared" si="455"/>
        <v>40000</v>
      </c>
      <c r="F1305" s="22">
        <f t="shared" si="455"/>
        <v>40000</v>
      </c>
      <c r="G1305" s="22">
        <f t="shared" si="455"/>
        <v>0</v>
      </c>
    </row>
    <row r="1306" spans="1:7" x14ac:dyDescent="0.25">
      <c r="A1306" s="18">
        <v>3</v>
      </c>
      <c r="B1306" s="18" t="s">
        <v>545</v>
      </c>
      <c r="C1306" s="20">
        <f t="shared" si="455"/>
        <v>0</v>
      </c>
      <c r="D1306" s="20">
        <f t="shared" si="455"/>
        <v>0</v>
      </c>
      <c r="E1306" s="22">
        <f t="shared" si="455"/>
        <v>40000</v>
      </c>
      <c r="F1306" s="22">
        <f t="shared" si="455"/>
        <v>40000</v>
      </c>
      <c r="G1306" s="22">
        <f t="shared" si="455"/>
        <v>0</v>
      </c>
    </row>
    <row r="1307" spans="1:7" x14ac:dyDescent="0.25">
      <c r="A1307" s="18">
        <v>38</v>
      </c>
      <c r="B1307" s="18" t="s">
        <v>544</v>
      </c>
      <c r="C1307" s="20">
        <f t="shared" si="455"/>
        <v>0</v>
      </c>
      <c r="D1307" s="20">
        <f t="shared" si="455"/>
        <v>0</v>
      </c>
      <c r="E1307" s="22">
        <f t="shared" si="455"/>
        <v>40000</v>
      </c>
      <c r="F1307" s="22">
        <f t="shared" si="455"/>
        <v>40000</v>
      </c>
      <c r="G1307" s="22">
        <f t="shared" si="455"/>
        <v>0</v>
      </c>
    </row>
    <row r="1308" spans="1:7" hidden="1" x14ac:dyDescent="0.25">
      <c r="A1308" s="158">
        <v>386</v>
      </c>
      <c r="B1308" s="341" t="s">
        <v>546</v>
      </c>
      <c r="C1308" s="163">
        <v>0</v>
      </c>
      <c r="D1308" s="163">
        <v>0</v>
      </c>
      <c r="E1308" s="1">
        <v>40000</v>
      </c>
      <c r="F1308" s="1">
        <v>40000</v>
      </c>
      <c r="G1308" s="1">
        <v>0</v>
      </c>
    </row>
    <row r="1309" spans="1:7" ht="16.5" customHeight="1" x14ac:dyDescent="0.25"/>
    <row r="1310" spans="1:7" x14ac:dyDescent="0.25">
      <c r="B1310" s="3" t="s">
        <v>266</v>
      </c>
      <c r="C1310" s="3"/>
    </row>
    <row r="1311" spans="1:7" x14ac:dyDescent="0.25">
      <c r="B1311" s="3"/>
      <c r="C1311" s="3"/>
    </row>
    <row r="1312" spans="1:7" x14ac:dyDescent="0.25">
      <c r="A1312" s="406" t="s">
        <v>538</v>
      </c>
      <c r="B1312" s="406"/>
      <c r="C1312" s="406"/>
      <c r="D1312" s="406"/>
      <c r="E1312" s="406"/>
      <c r="F1312" s="406"/>
      <c r="G1312" s="406"/>
    </row>
    <row r="1313" spans="1:7" s="3" customFormat="1" x14ac:dyDescent="0.25">
      <c r="A1313" s="3" t="s">
        <v>531</v>
      </c>
      <c r="D1313" s="147"/>
      <c r="E1313" s="245"/>
      <c r="F1313" s="147"/>
      <c r="G1313" s="147"/>
    </row>
    <row r="1314" spans="1:7" x14ac:dyDescent="0.25">
      <c r="B1314" t="s">
        <v>577</v>
      </c>
    </row>
    <row r="1316" spans="1:7" x14ac:dyDescent="0.25">
      <c r="B1316" s="5" t="s">
        <v>284</v>
      </c>
      <c r="C1316" s="5"/>
    </row>
    <row r="1318" spans="1:7" x14ac:dyDescent="0.25">
      <c r="B1318" s="3" t="s">
        <v>580</v>
      </c>
      <c r="C1318" s="3"/>
    </row>
    <row r="1319" spans="1:7" x14ac:dyDescent="0.25">
      <c r="B1319" s="3" t="s">
        <v>581</v>
      </c>
      <c r="C1319" s="3"/>
    </row>
    <row r="1320" spans="1:7" x14ac:dyDescent="0.25">
      <c r="B1320" s="3" t="s">
        <v>582</v>
      </c>
      <c r="C1320" s="3"/>
    </row>
    <row r="1321" spans="1:7" x14ac:dyDescent="0.25">
      <c r="A1321" t="s">
        <v>301</v>
      </c>
      <c r="C1321" s="408" t="s">
        <v>583</v>
      </c>
      <c r="D1321" s="408"/>
      <c r="E1321" s="408"/>
      <c r="F1321" s="408"/>
      <c r="G1321" s="408"/>
    </row>
    <row r="1322" spans="1:7" x14ac:dyDescent="0.25">
      <c r="C1322" s="407" t="s">
        <v>584</v>
      </c>
      <c r="D1322" s="407"/>
      <c r="E1322" s="407"/>
      <c r="F1322" s="407"/>
      <c r="G1322" s="407"/>
    </row>
  </sheetData>
  <mergeCells count="30">
    <mergeCell ref="A1:G1"/>
    <mergeCell ref="A5:G5"/>
    <mergeCell ref="A6:G6"/>
    <mergeCell ref="B268:G268"/>
    <mergeCell ref="A10:G10"/>
    <mergeCell ref="A47:G47"/>
    <mergeCell ref="B226:G226"/>
    <mergeCell ref="B192:G192"/>
    <mergeCell ref="A224:G224"/>
    <mergeCell ref="A176:G176"/>
    <mergeCell ref="A46:G46"/>
    <mergeCell ref="B9:G9"/>
    <mergeCell ref="A266:G266"/>
    <mergeCell ref="A2:G2"/>
    <mergeCell ref="A294:B294"/>
    <mergeCell ref="B282:G282"/>
    <mergeCell ref="A298:G298"/>
    <mergeCell ref="A1312:G1312"/>
    <mergeCell ref="C1322:G1322"/>
    <mergeCell ref="C1321:G1321"/>
    <mergeCell ref="A289:B289"/>
    <mergeCell ref="A290:B290"/>
    <mergeCell ref="A291:B291"/>
    <mergeCell ref="A292:B292"/>
    <mergeCell ref="A293:B293"/>
    <mergeCell ref="A284:B284"/>
    <mergeCell ref="A285:B285"/>
    <mergeCell ref="A286:B286"/>
    <mergeCell ref="A287:B287"/>
    <mergeCell ref="A288:B288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Footer>&amp;CStranica &amp;P</oddFooter>
  </headerFooter>
  <rowBreaks count="15" manualBreakCount="15">
    <brk id="33" max="6" man="1"/>
    <brk id="44" max="4" man="1"/>
    <brk id="295" max="4" man="1"/>
    <brk id="541" max="4" man="1"/>
    <brk id="585" max="4" man="1"/>
    <brk id="738" max="4" man="1"/>
    <brk id="886" max="4" man="1"/>
    <brk id="977" max="4" man="1"/>
    <brk id="1021" max="4" man="1"/>
    <brk id="1114" max="4" man="1"/>
    <brk id="1157" max="4" man="1"/>
    <brk id="1201" max="4" man="1"/>
    <brk id="1249" max="4" man="1"/>
    <brk id="1292" max="4" man="1"/>
    <brk id="1323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3"/>
  <sheetViews>
    <sheetView workbookViewId="0">
      <selection activeCell="L34" sqref="L34"/>
    </sheetView>
  </sheetViews>
  <sheetFormatPr defaultColWidth="8.85546875" defaultRowHeight="15" x14ac:dyDescent="0.25"/>
  <cols>
    <col min="1" max="2" width="8.85546875" style="2"/>
    <col min="3" max="3" width="10.42578125" style="2" bestFit="1" customWidth="1"/>
    <col min="4" max="4" width="8.85546875" style="2"/>
    <col min="5" max="5" width="9.42578125" style="2" bestFit="1" customWidth="1"/>
    <col min="6" max="6" width="8.85546875" style="2"/>
    <col min="7" max="8" width="9.42578125" style="2" bestFit="1" customWidth="1"/>
    <col min="9" max="15" width="8.85546875" style="2"/>
    <col min="16" max="16" width="10.42578125" style="2" bestFit="1" customWidth="1"/>
    <col min="17" max="19" width="8.85546875" style="2"/>
    <col min="20" max="20" width="16.140625" style="2" customWidth="1"/>
    <col min="21" max="16384" width="8.85546875" style="2"/>
  </cols>
  <sheetData>
    <row r="3" spans="13:13" x14ac:dyDescent="0.25">
      <c r="M3" s="16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Radni listovi</vt:lpstr>
      </vt:variant>
      <vt:variant>
        <vt:i4>2</vt:i4>
      </vt:variant>
      <vt:variant>
        <vt:lpstr>Grafikoni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Grafikon1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2023-12-20T07:25:17Z</dcterms:modified>
</cp:coreProperties>
</file>