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760" activeTab="1"/>
  </bookViews>
  <sheets>
    <sheet name="Grafikon1" sheetId="4" r:id="rId1"/>
    <sheet name="List1" sheetId="1" r:id="rId2"/>
    <sheet name="List2" sheetId="2" r:id="rId3"/>
    <sheet name="List3" sheetId="3" r:id="rId4"/>
  </sheets>
  <definedNames>
    <definedName name="_xlnm.Print_Area" localSheetId="1">List1!$A$1:$G$588</definedName>
  </definedNames>
  <calcPr calcId="162913"/>
</workbook>
</file>

<file path=xl/calcChain.xml><?xml version="1.0" encoding="utf-8"?>
<calcChain xmlns="http://schemas.openxmlformats.org/spreadsheetml/2006/main">
  <c r="E142" i="1" l="1"/>
  <c r="D425" i="1"/>
  <c r="E425" i="1"/>
  <c r="F425" i="1"/>
  <c r="E494" i="1"/>
  <c r="E493" i="1" s="1"/>
  <c r="E492" i="1" s="1"/>
  <c r="F493" i="1"/>
  <c r="F492" i="1" s="1"/>
  <c r="F491" i="1" s="1"/>
  <c r="E486" i="1"/>
  <c r="E485" i="1" s="1"/>
  <c r="E487" i="1"/>
  <c r="F486" i="1"/>
  <c r="D493" i="1"/>
  <c r="D486" i="1"/>
  <c r="D485" i="1" s="1"/>
  <c r="D492" i="1"/>
  <c r="F485" i="1"/>
  <c r="F484" i="1" s="1"/>
  <c r="E489" i="1" l="1"/>
  <c r="E490" i="1" s="1"/>
  <c r="E491" i="1"/>
  <c r="E482" i="1"/>
  <c r="E483" i="1" s="1"/>
  <c r="E484" i="1"/>
  <c r="D489" i="1"/>
  <c r="D490" i="1" s="1"/>
  <c r="D491" i="1"/>
  <c r="F489" i="1"/>
  <c r="F490" i="1" s="1"/>
  <c r="F482" i="1"/>
  <c r="F483" i="1" s="1"/>
  <c r="D482" i="1"/>
  <c r="D483" i="1" s="1"/>
  <c r="D484" i="1"/>
  <c r="E440" i="1"/>
  <c r="E302" i="1" l="1"/>
  <c r="E304" i="1"/>
  <c r="E107" i="1" l="1"/>
  <c r="E108" i="1"/>
  <c r="E109" i="1"/>
  <c r="E388" i="1"/>
  <c r="E389" i="1"/>
  <c r="E381" i="1"/>
  <c r="E377" i="1"/>
  <c r="E378" i="1"/>
  <c r="E403" i="1" l="1"/>
  <c r="E402" i="1" s="1"/>
  <c r="E399" i="1" s="1"/>
  <c r="D60" i="1"/>
  <c r="D61" i="1"/>
  <c r="E400" i="1" l="1"/>
  <c r="E401" i="1"/>
  <c r="E367" i="1"/>
  <c r="E529" i="1"/>
  <c r="E467" i="1" l="1"/>
  <c r="E469" i="1"/>
  <c r="E457" i="1"/>
  <c r="E459" i="1"/>
  <c r="E200" i="1"/>
  <c r="E199" i="1"/>
  <c r="D108" i="1" l="1"/>
  <c r="E128" i="1"/>
  <c r="D128" i="1" s="1"/>
  <c r="E120" i="1"/>
  <c r="D120" i="1" s="1"/>
  <c r="E374" i="1"/>
  <c r="E519" i="1"/>
  <c r="E288" i="1"/>
  <c r="E453" i="1"/>
  <c r="D135" i="1"/>
  <c r="D118" i="1"/>
  <c r="E124" i="1"/>
  <c r="E162" i="1"/>
  <c r="E127" i="1"/>
  <c r="D127" i="1" s="1"/>
  <c r="E126" i="1"/>
  <c r="D126" i="1" s="1"/>
  <c r="E122" i="1"/>
  <c r="D122" i="1" s="1"/>
  <c r="E117" i="1"/>
  <c r="D117" i="1" s="1"/>
  <c r="E116" i="1"/>
  <c r="D116" i="1" s="1"/>
  <c r="E112" i="1"/>
  <c r="D109" i="1"/>
  <c r="E106" i="1"/>
  <c r="E104" i="1"/>
  <c r="D104" i="1" s="1"/>
  <c r="E103" i="1"/>
  <c r="E102" i="1"/>
  <c r="D102" i="1" s="1"/>
  <c r="E132" i="1"/>
  <c r="D132" i="1" s="1"/>
  <c r="E133" i="1"/>
  <c r="D133" i="1" s="1"/>
  <c r="E138" i="1"/>
  <c r="D138" i="1" s="1"/>
  <c r="E140" i="1"/>
  <c r="D140" i="1" s="1"/>
  <c r="E141" i="1"/>
  <c r="D141" i="1" s="1"/>
  <c r="D142" i="1"/>
  <c r="D158" i="1"/>
  <c r="D59" i="1" l="1"/>
  <c r="D58" i="1" s="1"/>
  <c r="D254" i="1"/>
  <c r="E254" i="1"/>
  <c r="E456" i="1"/>
  <c r="E458" i="1"/>
  <c r="E455" i="1" l="1"/>
  <c r="E450" i="1" s="1"/>
  <c r="E451" i="1" s="1"/>
  <c r="D52" i="1"/>
  <c r="D51" i="1" s="1"/>
  <c r="E510" i="1"/>
  <c r="E509" i="1" s="1"/>
  <c r="E506" i="1" s="1"/>
  <c r="E503" i="1"/>
  <c r="E502" i="1" s="1"/>
  <c r="E498" i="1" s="1"/>
  <c r="E475" i="1"/>
  <c r="D475" i="1"/>
  <c r="E474" i="1"/>
  <c r="E473" i="1" s="1"/>
  <c r="E471" i="1" s="1"/>
  <c r="E472" i="1" s="1"/>
  <c r="F475" i="1"/>
  <c r="F478" i="1"/>
  <c r="E478" i="1" s="1"/>
  <c r="E452" i="1"/>
  <c r="E468" i="1"/>
  <c r="E466" i="1"/>
  <c r="E465" i="1" s="1"/>
  <c r="E461" i="1" s="1"/>
  <c r="E462" i="1" s="1"/>
  <c r="D466" i="1"/>
  <c r="F466" i="1"/>
  <c r="E447" i="1"/>
  <c r="E446" i="1" s="1"/>
  <c r="E442" i="1" s="1"/>
  <c r="E414" i="1"/>
  <c r="E413" i="1" s="1"/>
  <c r="E410" i="1"/>
  <c r="E409" i="1" s="1"/>
  <c r="E301" i="1"/>
  <c r="E299" i="1"/>
  <c r="E303" i="1"/>
  <c r="E376" i="1"/>
  <c r="E375" i="1" s="1"/>
  <c r="E380" i="1"/>
  <c r="E379" i="1" s="1"/>
  <c r="D154" i="1"/>
  <c r="D151" i="1" s="1"/>
  <c r="D150" i="1" s="1"/>
  <c r="D91" i="1"/>
  <c r="E499" i="1" l="1"/>
  <c r="E500" i="1"/>
  <c r="E496" i="1"/>
  <c r="E444" i="1"/>
  <c r="E443" i="1"/>
  <c r="E508" i="1"/>
  <c r="E507" i="1"/>
  <c r="D88" i="1"/>
  <c r="D87" i="1" s="1"/>
  <c r="E298" i="1"/>
  <c r="E295" i="1" s="1"/>
  <c r="E297" i="1" s="1"/>
  <c r="E406" i="1"/>
  <c r="E407" i="1"/>
  <c r="E387" i="1"/>
  <c r="E386" i="1" s="1"/>
  <c r="E383" i="1" s="1"/>
  <c r="F290" i="1"/>
  <c r="E256" i="1"/>
  <c r="E253" i="1" s="1"/>
  <c r="E250" i="1" s="1"/>
  <c r="E290" i="1"/>
  <c r="E289" i="1" s="1"/>
  <c r="E317" i="1"/>
  <c r="E316" i="1" s="1"/>
  <c r="E313" i="1" s="1"/>
  <c r="E310" i="1"/>
  <c r="E309" i="1" s="1"/>
  <c r="E306" i="1" s="1"/>
  <c r="E525" i="1"/>
  <c r="E439" i="1"/>
  <c r="E438" i="1" s="1"/>
  <c r="E435" i="1" s="1"/>
  <c r="E365" i="1"/>
  <c r="E364" i="1" s="1"/>
  <c r="E361" i="1" s="1"/>
  <c r="E344" i="1"/>
  <c r="E343" i="1" s="1"/>
  <c r="E340" i="1" s="1"/>
  <c r="E249" i="1" l="1"/>
  <c r="E248" i="1" s="1"/>
  <c r="E178" i="1" s="1"/>
  <c r="E252" i="1"/>
  <c r="E251" i="1"/>
  <c r="E339" i="1"/>
  <c r="E338" i="1" s="1"/>
  <c r="E181" i="1" s="1"/>
  <c r="E296" i="1"/>
  <c r="E408" i="1"/>
  <c r="E398" i="1"/>
  <c r="E385" i="1"/>
  <c r="E384" i="1"/>
  <c r="E315" i="1"/>
  <c r="E314" i="1"/>
  <c r="E308" i="1"/>
  <c r="E307" i="1"/>
  <c r="E437" i="1"/>
  <c r="E436" i="1"/>
  <c r="E363" i="1"/>
  <c r="E362" i="1"/>
  <c r="E341" i="1"/>
  <c r="E342" i="1"/>
  <c r="E236" i="1"/>
  <c r="E235" i="1" s="1"/>
  <c r="E232" i="1" s="1"/>
  <c r="E207" i="1"/>
  <c r="E206" i="1" s="1"/>
  <c r="E203" i="1" s="1"/>
  <c r="E198" i="1"/>
  <c r="E197" i="1" s="1"/>
  <c r="E194" i="1" s="1"/>
  <c r="E231" i="1" l="1"/>
  <c r="E233" i="1"/>
  <c r="E234" i="1"/>
  <c r="E205" i="1"/>
  <c r="E204" i="1"/>
  <c r="E196" i="1"/>
  <c r="E195" i="1"/>
  <c r="E221" i="1"/>
  <c r="E220" i="1" s="1"/>
  <c r="E217" i="1" s="1"/>
  <c r="E193" i="1" s="1"/>
  <c r="E432" i="1"/>
  <c r="E430" i="1"/>
  <c r="D432" i="1"/>
  <c r="F432" i="1"/>
  <c r="E429" i="1" l="1"/>
  <c r="E426" i="1" s="1"/>
  <c r="E192" i="1"/>
  <c r="E177" i="1" s="1"/>
  <c r="E218" i="1"/>
  <c r="E219" i="1"/>
  <c r="E428" i="1"/>
  <c r="E521" i="1"/>
  <c r="E520" i="1" s="1"/>
  <c r="E539" i="1"/>
  <c r="E538" i="1" s="1"/>
  <c r="E535" i="1" s="1"/>
  <c r="E560" i="1"/>
  <c r="E548" i="1"/>
  <c r="E547" i="1" s="1"/>
  <c r="E544" i="1" s="1"/>
  <c r="C72" i="1"/>
  <c r="C70" i="1"/>
  <c r="C69" i="1"/>
  <c r="C66" i="1"/>
  <c r="C64" i="1"/>
  <c r="C63" i="1"/>
  <c r="C59" i="1"/>
  <c r="C58" i="1" s="1"/>
  <c r="C54" i="1"/>
  <c r="C53" i="1" s="1"/>
  <c r="C82" i="1"/>
  <c r="C80" i="1"/>
  <c r="C79" i="1" s="1"/>
  <c r="C78" i="1" s="1"/>
  <c r="C91" i="1"/>
  <c r="C89" i="1"/>
  <c r="C125" i="1"/>
  <c r="C123" i="1"/>
  <c r="C121" i="1"/>
  <c r="C119" i="1" s="1"/>
  <c r="C115" i="1"/>
  <c r="C113" i="1" s="1"/>
  <c r="C111" i="1"/>
  <c r="C110" i="1" s="1"/>
  <c r="C105" i="1"/>
  <c r="C101" i="1"/>
  <c r="C139" i="1"/>
  <c r="C137" i="1"/>
  <c r="C161" i="1"/>
  <c r="C160" i="1" s="1"/>
  <c r="C154" i="1"/>
  <c r="C152" i="1"/>
  <c r="D563" i="1"/>
  <c r="D560" i="1"/>
  <c r="D551" i="1"/>
  <c r="D548" i="1"/>
  <c r="D539" i="1"/>
  <c r="D538" i="1" s="1"/>
  <c r="D535" i="1" s="1"/>
  <c r="D532" i="1"/>
  <c r="D530" i="1"/>
  <c r="D525" i="1"/>
  <c r="D521" i="1"/>
  <c r="D510" i="1"/>
  <c r="D509" i="1" s="1"/>
  <c r="D506" i="1" s="1"/>
  <c r="D508" i="1" s="1"/>
  <c r="D503" i="1"/>
  <c r="D502" i="1" s="1"/>
  <c r="D498" i="1" s="1"/>
  <c r="D474" i="1"/>
  <c r="D473" i="1" s="1"/>
  <c r="D471" i="1" s="1"/>
  <c r="D472" i="1" s="1"/>
  <c r="D468" i="1"/>
  <c r="D465" i="1" s="1"/>
  <c r="D461" i="1"/>
  <c r="D463" i="1" s="1"/>
  <c r="D458" i="1"/>
  <c r="D456" i="1"/>
  <c r="D447" i="1"/>
  <c r="D446" i="1" s="1"/>
  <c r="D442" i="1" s="1"/>
  <c r="D439" i="1"/>
  <c r="D438" i="1" s="1"/>
  <c r="D435" i="1" s="1"/>
  <c r="D437" i="1" s="1"/>
  <c r="D430" i="1"/>
  <c r="D429" i="1" s="1"/>
  <c r="D426" i="1" s="1"/>
  <c r="D422" i="1"/>
  <c r="D421" i="1" s="1"/>
  <c r="D418" i="1" s="1"/>
  <c r="D419" i="1" s="1"/>
  <c r="D414" i="1"/>
  <c r="D413" i="1" s="1"/>
  <c r="D410" i="1"/>
  <c r="D409" i="1" s="1"/>
  <c r="D403" i="1"/>
  <c r="D402" i="1" s="1"/>
  <c r="D399" i="1" s="1"/>
  <c r="D401" i="1" s="1"/>
  <c r="D395" i="1"/>
  <c r="D394" i="1" s="1"/>
  <c r="D391" i="1" s="1"/>
  <c r="D392" i="1" s="1"/>
  <c r="D387" i="1"/>
  <c r="D386" i="1"/>
  <c r="D383" i="1" s="1"/>
  <c r="D385" i="1" s="1"/>
  <c r="D380" i="1"/>
  <c r="D379" i="1" s="1"/>
  <c r="D376" i="1"/>
  <c r="D375" i="1" s="1"/>
  <c r="D365" i="1"/>
  <c r="D364" i="1"/>
  <c r="D361" i="1" s="1"/>
  <c r="D363" i="1" s="1"/>
  <c r="D358" i="1"/>
  <c r="D357" i="1" s="1"/>
  <c r="D354" i="1" s="1"/>
  <c r="D355" i="1" s="1"/>
  <c r="D351" i="1"/>
  <c r="D350" i="1"/>
  <c r="D347" i="1" s="1"/>
  <c r="D349" i="1" s="1"/>
  <c r="D344" i="1"/>
  <c r="D343" i="1" s="1"/>
  <c r="D340" i="1" s="1"/>
  <c r="D335" i="1"/>
  <c r="D334" i="1" s="1"/>
  <c r="D331" i="1" s="1"/>
  <c r="D333" i="1" s="1"/>
  <c r="D328" i="1"/>
  <c r="D326" i="1"/>
  <c r="D325" i="1"/>
  <c r="D322" i="1" s="1"/>
  <c r="D324" i="1" s="1"/>
  <c r="D317" i="1"/>
  <c r="D316" i="1" s="1"/>
  <c r="D313" i="1" s="1"/>
  <c r="D314" i="1" s="1"/>
  <c r="D310" i="1"/>
  <c r="D309" i="1" s="1"/>
  <c r="D306" i="1" s="1"/>
  <c r="D308" i="1" s="1"/>
  <c r="D303" i="1"/>
  <c r="D301" i="1"/>
  <c r="D299" i="1"/>
  <c r="D292" i="1"/>
  <c r="D290" i="1"/>
  <c r="D289" i="1" s="1"/>
  <c r="D285" i="1" s="1"/>
  <c r="D287" i="1" s="1"/>
  <c r="D280" i="1"/>
  <c r="D279" i="1" s="1"/>
  <c r="D275" i="1" s="1"/>
  <c r="D272" i="1"/>
  <c r="D271" i="1" s="1"/>
  <c r="D268" i="1" s="1"/>
  <c r="D269" i="1" s="1"/>
  <c r="D265" i="1"/>
  <c r="D263" i="1"/>
  <c r="D256" i="1"/>
  <c r="D253" i="1" s="1"/>
  <c r="D250" i="1" s="1"/>
  <c r="D245" i="1"/>
  <c r="D244" i="1" s="1"/>
  <c r="D241" i="1" s="1"/>
  <c r="D236" i="1"/>
  <c r="D235" i="1"/>
  <c r="D232" i="1" s="1"/>
  <c r="D234" i="1" s="1"/>
  <c r="D228" i="1"/>
  <c r="D227" i="1" s="1"/>
  <c r="D224" i="1" s="1"/>
  <c r="D226" i="1" s="1"/>
  <c r="D221" i="1"/>
  <c r="D220" i="1" s="1"/>
  <c r="D217" i="1" s="1"/>
  <c r="D218" i="1" s="1"/>
  <c r="D214" i="1"/>
  <c r="D213" i="1" s="1"/>
  <c r="D210" i="1" s="1"/>
  <c r="D212" i="1" s="1"/>
  <c r="D207" i="1"/>
  <c r="D206" i="1" s="1"/>
  <c r="D203" i="1" s="1"/>
  <c r="D198" i="1"/>
  <c r="D197" i="1" s="1"/>
  <c r="D194" i="1" s="1"/>
  <c r="E54" i="1"/>
  <c r="E59" i="1"/>
  <c r="E58" i="1" s="1"/>
  <c r="E63" i="1"/>
  <c r="E64" i="1"/>
  <c r="E66" i="1"/>
  <c r="E69" i="1"/>
  <c r="E70" i="1"/>
  <c r="E72" i="1"/>
  <c r="E80" i="1"/>
  <c r="E82" i="1"/>
  <c r="E89" i="1"/>
  <c r="E91" i="1"/>
  <c r="E101" i="1"/>
  <c r="E105" i="1"/>
  <c r="E111" i="1"/>
  <c r="E115" i="1"/>
  <c r="E121" i="1"/>
  <c r="E125" i="1"/>
  <c r="E137" i="1"/>
  <c r="D137" i="1" s="1"/>
  <c r="E139" i="1"/>
  <c r="E152" i="1"/>
  <c r="E154" i="1"/>
  <c r="E161" i="1"/>
  <c r="E160" i="1" s="1"/>
  <c r="E29" i="1" s="1"/>
  <c r="F198" i="1"/>
  <c r="F197" i="1" s="1"/>
  <c r="F194" i="1" s="1"/>
  <c r="F207" i="1"/>
  <c r="F206" i="1" s="1"/>
  <c r="F203" i="1" s="1"/>
  <c r="F214" i="1"/>
  <c r="F213" i="1" s="1"/>
  <c r="F210" i="1" s="1"/>
  <c r="F212" i="1" s="1"/>
  <c r="F221" i="1"/>
  <c r="F220" i="1" s="1"/>
  <c r="F217" i="1" s="1"/>
  <c r="F228" i="1"/>
  <c r="F227" i="1" s="1"/>
  <c r="F224" i="1" s="1"/>
  <c r="F226" i="1" s="1"/>
  <c r="F236" i="1"/>
  <c r="F235" i="1" s="1"/>
  <c r="F232" i="1" s="1"/>
  <c r="F234" i="1" s="1"/>
  <c r="F245" i="1"/>
  <c r="F244" i="1" s="1"/>
  <c r="F241" i="1" s="1"/>
  <c r="F242" i="1" s="1"/>
  <c r="F254" i="1"/>
  <c r="F256" i="1"/>
  <c r="F263" i="1"/>
  <c r="F265" i="1"/>
  <c r="F272" i="1"/>
  <c r="F271" i="1" s="1"/>
  <c r="F268" i="1" s="1"/>
  <c r="F269" i="1" s="1"/>
  <c r="F280" i="1"/>
  <c r="F279" i="1" s="1"/>
  <c r="F275" i="1" s="1"/>
  <c r="F292" i="1"/>
  <c r="F299" i="1"/>
  <c r="F301" i="1"/>
  <c r="F303" i="1"/>
  <c r="F310" i="1"/>
  <c r="F309" i="1" s="1"/>
  <c r="F306" i="1" s="1"/>
  <c r="F308" i="1" s="1"/>
  <c r="F317" i="1"/>
  <c r="F316" i="1" s="1"/>
  <c r="F313" i="1" s="1"/>
  <c r="F326" i="1"/>
  <c r="F328" i="1"/>
  <c r="F335" i="1"/>
  <c r="F334" i="1" s="1"/>
  <c r="F331" i="1" s="1"/>
  <c r="F332" i="1" s="1"/>
  <c r="F344" i="1"/>
  <c r="F343" i="1" s="1"/>
  <c r="F340" i="1" s="1"/>
  <c r="F351" i="1"/>
  <c r="F350" i="1" s="1"/>
  <c r="F347" i="1" s="1"/>
  <c r="F349" i="1" s="1"/>
  <c r="F358" i="1"/>
  <c r="F357" i="1" s="1"/>
  <c r="F354" i="1" s="1"/>
  <c r="F365" i="1"/>
  <c r="F364" i="1" s="1"/>
  <c r="F361" i="1" s="1"/>
  <c r="F363" i="1" s="1"/>
  <c r="F376" i="1"/>
  <c r="F375" i="1" s="1"/>
  <c r="F380" i="1"/>
  <c r="F379" i="1" s="1"/>
  <c r="F387" i="1"/>
  <c r="F386" i="1" s="1"/>
  <c r="F383" i="1" s="1"/>
  <c r="F385" i="1" s="1"/>
  <c r="E99" i="1" s="1"/>
  <c r="D99" i="1" s="1"/>
  <c r="F395" i="1"/>
  <c r="F394" i="1" s="1"/>
  <c r="F391" i="1" s="1"/>
  <c r="F403" i="1"/>
  <c r="F402" i="1" s="1"/>
  <c r="F399" i="1" s="1"/>
  <c r="F410" i="1"/>
  <c r="F409" i="1" s="1"/>
  <c r="F414" i="1"/>
  <c r="F413" i="1" s="1"/>
  <c r="F422" i="1"/>
  <c r="F421" i="1" s="1"/>
  <c r="F418" i="1" s="1"/>
  <c r="F419" i="1" s="1"/>
  <c r="F430" i="1"/>
  <c r="F439" i="1"/>
  <c r="F438" i="1" s="1"/>
  <c r="F435" i="1" s="1"/>
  <c r="F447" i="1"/>
  <c r="F446" i="1" s="1"/>
  <c r="F442" i="1" s="1"/>
  <c r="F444" i="1" s="1"/>
  <c r="F456" i="1"/>
  <c r="F458" i="1"/>
  <c r="F468" i="1"/>
  <c r="F474" i="1"/>
  <c r="F473" i="1" s="1"/>
  <c r="F471" i="1" s="1"/>
  <c r="F503" i="1"/>
  <c r="F502" i="1" s="1"/>
  <c r="F498" i="1" s="1"/>
  <c r="F510" i="1"/>
  <c r="F509" i="1" s="1"/>
  <c r="F506" i="1" s="1"/>
  <c r="F539" i="1"/>
  <c r="F538" i="1" s="1"/>
  <c r="F535" i="1" s="1"/>
  <c r="F521" i="1"/>
  <c r="F525" i="1"/>
  <c r="F530" i="1"/>
  <c r="F532" i="1"/>
  <c r="F548" i="1"/>
  <c r="F551" i="1"/>
  <c r="F560" i="1"/>
  <c r="F563" i="1"/>
  <c r="E427" i="1" l="1"/>
  <c r="D105" i="1"/>
  <c r="C151" i="1"/>
  <c r="C28" i="1" s="1"/>
  <c r="F253" i="1"/>
  <c r="F250" i="1" s="1"/>
  <c r="F500" i="1"/>
  <c r="F499" i="1"/>
  <c r="F496" i="1"/>
  <c r="D496" i="1"/>
  <c r="D500" i="1"/>
  <c r="D499" i="1"/>
  <c r="C98" i="1"/>
  <c r="C88" i="1"/>
  <c r="F193" i="1"/>
  <c r="D101" i="1"/>
  <c r="F520" i="1"/>
  <c r="F516" i="1" s="1"/>
  <c r="F515" i="1" s="1"/>
  <c r="F401" i="1"/>
  <c r="F339" i="1"/>
  <c r="F338" i="1" s="1"/>
  <c r="F181" i="1" s="1"/>
  <c r="F196" i="1"/>
  <c r="D139" i="1"/>
  <c r="D455" i="1"/>
  <c r="D450" i="1" s="1"/>
  <c r="D454" i="1" s="1"/>
  <c r="D547" i="1"/>
  <c r="D544" i="1" s="1"/>
  <c r="D545" i="1" s="1"/>
  <c r="D406" i="1"/>
  <c r="D408" i="1" s="1"/>
  <c r="E119" i="1"/>
  <c r="D119" i="1" s="1"/>
  <c r="D121" i="1"/>
  <c r="E110" i="1"/>
  <c r="E123" i="1"/>
  <c r="D123" i="1" s="1"/>
  <c r="D125" i="1"/>
  <c r="D115" i="1"/>
  <c r="D251" i="1"/>
  <c r="D252" i="1"/>
  <c r="D270" i="1"/>
  <c r="D321" i="1"/>
  <c r="D320" i="1" s="1"/>
  <c r="D180" i="1" s="1"/>
  <c r="D443" i="1"/>
  <c r="D444" i="1"/>
  <c r="D520" i="1"/>
  <c r="D516" i="1" s="1"/>
  <c r="D515" i="1" s="1"/>
  <c r="C52" i="1"/>
  <c r="C51" i="1" s="1"/>
  <c r="D243" i="1"/>
  <c r="D240" i="1"/>
  <c r="D277" i="1"/>
  <c r="D276" i="1"/>
  <c r="D537" i="1"/>
  <c r="D536" i="1"/>
  <c r="C159" i="1"/>
  <c r="D159" i="1" s="1"/>
  <c r="C29" i="1"/>
  <c r="D543" i="1"/>
  <c r="F465" i="1"/>
  <c r="F461" i="1" s="1"/>
  <c r="F429" i="1"/>
  <c r="F426" i="1" s="1"/>
  <c r="D231" i="1"/>
  <c r="D262" i="1"/>
  <c r="D259" i="1" s="1"/>
  <c r="D249" i="1" s="1"/>
  <c r="D248" i="1" s="1"/>
  <c r="D178" i="1" s="1"/>
  <c r="D298" i="1"/>
  <c r="D295" i="1" s="1"/>
  <c r="D296" i="1" s="1"/>
  <c r="D323" i="1"/>
  <c r="D332" i="1"/>
  <c r="D371" i="1"/>
  <c r="D372" i="1" s="1"/>
  <c r="D420" i="1"/>
  <c r="D559" i="1"/>
  <c r="D555" i="1" s="1"/>
  <c r="D556" i="1" s="1"/>
  <c r="C136" i="1"/>
  <c r="C97" i="1"/>
  <c r="C19" i="1"/>
  <c r="E537" i="1"/>
  <c r="E536" i="1"/>
  <c r="E559" i="1"/>
  <c r="E555" i="1" s="1"/>
  <c r="E554" i="1" s="1"/>
  <c r="E556" i="1"/>
  <c r="E543" i="1"/>
  <c r="E545" i="1"/>
  <c r="E546" i="1"/>
  <c r="D195" i="1"/>
  <c r="D193" i="1"/>
  <c r="D196" i="1"/>
  <c r="D373" i="1"/>
  <c r="D205" i="1"/>
  <c r="D204" i="1"/>
  <c r="D286" i="1"/>
  <c r="D341" i="1"/>
  <c r="D339" i="1"/>
  <c r="D338" i="1" s="1"/>
  <c r="D181" i="1" s="1"/>
  <c r="D427" i="1"/>
  <c r="D211" i="1"/>
  <c r="D219" i="1"/>
  <c r="D225" i="1"/>
  <c r="D233" i="1"/>
  <c r="D242" i="1"/>
  <c r="D307" i="1"/>
  <c r="D315" i="1"/>
  <c r="D342" i="1"/>
  <c r="D348" i="1"/>
  <c r="D356" i="1"/>
  <c r="D362" i="1"/>
  <c r="D384" i="1"/>
  <c r="D393" i="1"/>
  <c r="D400" i="1"/>
  <c r="D428" i="1"/>
  <c r="D436" i="1"/>
  <c r="D462" i="1"/>
  <c r="D477" i="1"/>
  <c r="E477" i="1" s="1"/>
  <c r="D507" i="1"/>
  <c r="F262" i="1"/>
  <c r="F259" i="1" s="1"/>
  <c r="F260" i="1" s="1"/>
  <c r="E88" i="1"/>
  <c r="E87" i="1" s="1"/>
  <c r="F559" i="1"/>
  <c r="F555" i="1" s="1"/>
  <c r="F558" i="1" s="1"/>
  <c r="F371" i="1"/>
  <c r="F370" i="1" s="1"/>
  <c r="F455" i="1"/>
  <c r="F450" i="1" s="1"/>
  <c r="F454" i="1" s="1"/>
  <c r="E151" i="1"/>
  <c r="E136" i="1"/>
  <c r="F277" i="1"/>
  <c r="F276" i="1"/>
  <c r="E52" i="1"/>
  <c r="F547" i="1"/>
  <c r="F544" i="1" s="1"/>
  <c r="F546" i="1" s="1"/>
  <c r="F325" i="1"/>
  <c r="F322" i="1" s="1"/>
  <c r="F289" i="1"/>
  <c r="F285" i="1" s="1"/>
  <c r="E79" i="1"/>
  <c r="E19" i="1" s="1"/>
  <c r="E53" i="1"/>
  <c r="F536" i="1"/>
  <c r="F537" i="1"/>
  <c r="F443" i="1"/>
  <c r="F355" i="1"/>
  <c r="F356" i="1"/>
  <c r="F314" i="1"/>
  <c r="F315" i="1"/>
  <c r="F204" i="1"/>
  <c r="F205" i="1"/>
  <c r="F508" i="1"/>
  <c r="F507" i="1"/>
  <c r="F472" i="1"/>
  <c r="F437" i="1"/>
  <c r="F436" i="1"/>
  <c r="F392" i="1"/>
  <c r="F393" i="1"/>
  <c r="F341" i="1"/>
  <c r="F342" i="1"/>
  <c r="F218" i="1"/>
  <c r="F219" i="1"/>
  <c r="F420" i="1"/>
  <c r="F406" i="1"/>
  <c r="F398" i="1" s="1"/>
  <c r="F384" i="1"/>
  <c r="F362" i="1"/>
  <c r="F348" i="1"/>
  <c r="F333" i="1"/>
  <c r="F307" i="1"/>
  <c r="F270" i="1"/>
  <c r="F243" i="1"/>
  <c r="F233" i="1"/>
  <c r="F225" i="1"/>
  <c r="F211" i="1"/>
  <c r="F195" i="1"/>
  <c r="E97" i="1"/>
  <c r="F400" i="1"/>
  <c r="F298" i="1"/>
  <c r="F295" i="1" s="1"/>
  <c r="F240" i="1"/>
  <c r="F231" i="1"/>
  <c r="C18" i="1" l="1"/>
  <c r="F556" i="1"/>
  <c r="E454" i="1"/>
  <c r="F451" i="1"/>
  <c r="D451" i="1"/>
  <c r="D192" i="1"/>
  <c r="D177" i="1" s="1"/>
  <c r="F249" i="1"/>
  <c r="E51" i="1"/>
  <c r="C150" i="1"/>
  <c r="E96" i="1"/>
  <c r="F554" i="1"/>
  <c r="F284" i="1"/>
  <c r="C30" i="1"/>
  <c r="D518" i="1"/>
  <c r="D546" i="1"/>
  <c r="D284" i="1"/>
  <c r="D283" i="1" s="1"/>
  <c r="D179" i="1" s="1"/>
  <c r="F192" i="1"/>
  <c r="F321" i="1"/>
  <c r="F320" i="1" s="1"/>
  <c r="F180" i="1" s="1"/>
  <c r="D554" i="1"/>
  <c r="D514" i="1" s="1"/>
  <c r="D184" i="1" s="1"/>
  <c r="D370" i="1"/>
  <c r="F369" i="1"/>
  <c r="D517" i="1"/>
  <c r="D558" i="1"/>
  <c r="D398" i="1"/>
  <c r="D407" i="1"/>
  <c r="E100" i="1"/>
  <c r="D100" i="1" s="1"/>
  <c r="F252" i="1"/>
  <c r="E18" i="1"/>
  <c r="D18" i="1" s="1"/>
  <c r="E150" i="1"/>
  <c r="E28" i="1"/>
  <c r="D28" i="1" s="1"/>
  <c r="E371" i="1"/>
  <c r="F373" i="1"/>
  <c r="E373" i="1" s="1"/>
  <c r="D97" i="1"/>
  <c r="F286" i="1"/>
  <c r="E286" i="1" s="1"/>
  <c r="E285" i="1"/>
  <c r="F287" i="1"/>
  <c r="E287" i="1" s="1"/>
  <c r="E22" i="1"/>
  <c r="D136" i="1"/>
  <c r="E134" i="1"/>
  <c r="E515" i="1"/>
  <c r="F518" i="1"/>
  <c r="E518" i="1" s="1"/>
  <c r="E516" i="1"/>
  <c r="D297" i="1"/>
  <c r="E558" i="1"/>
  <c r="F428" i="1"/>
  <c r="E114" i="1" s="1"/>
  <c r="F427" i="1"/>
  <c r="F463" i="1"/>
  <c r="E463" i="1" s="1"/>
  <c r="F462" i="1"/>
  <c r="C134" i="1"/>
  <c r="C22" i="1"/>
  <c r="D260" i="1"/>
  <c r="D261" i="1"/>
  <c r="C96" i="1"/>
  <c r="C21" i="1"/>
  <c r="C20" i="1"/>
  <c r="C35" i="1" s="1"/>
  <c r="F248" i="1"/>
  <c r="F178" i="1" s="1"/>
  <c r="F261" i="1"/>
  <c r="F251" i="1"/>
  <c r="F517" i="1"/>
  <c r="E517" i="1" s="1"/>
  <c r="F543" i="1"/>
  <c r="F514" i="1" s="1"/>
  <c r="F372" i="1"/>
  <c r="E372" i="1" s="1"/>
  <c r="F545" i="1"/>
  <c r="E78" i="1"/>
  <c r="F324" i="1"/>
  <c r="F323" i="1"/>
  <c r="F296" i="1"/>
  <c r="F297" i="1"/>
  <c r="E21" i="1"/>
  <c r="D96" i="1"/>
  <c r="F408" i="1"/>
  <c r="F407" i="1"/>
  <c r="D513" i="1" l="1"/>
  <c r="D183" i="1" s="1"/>
  <c r="E514" i="1"/>
  <c r="E184" i="1" s="1"/>
  <c r="C23" i="1"/>
  <c r="C36" i="1" s="1"/>
  <c r="C37" i="1" s="1"/>
  <c r="D369" i="1"/>
  <c r="D191" i="1" s="1"/>
  <c r="D22" i="1"/>
  <c r="E98" i="1"/>
  <c r="D98" i="1" s="1"/>
  <c r="E20" i="1"/>
  <c r="E35" i="1" s="1"/>
  <c r="D35" i="1" s="1"/>
  <c r="D20" i="1"/>
  <c r="E23" i="1"/>
  <c r="D21" i="1"/>
  <c r="D134" i="1"/>
  <c r="E30" i="1"/>
  <c r="D30" i="1" s="1"/>
  <c r="D114" i="1"/>
  <c r="E113" i="1"/>
  <c r="D113" i="1" s="1"/>
  <c r="E370" i="1"/>
  <c r="F283" i="1"/>
  <c r="F191" i="1" s="1"/>
  <c r="E284" i="1"/>
  <c r="F184" i="1"/>
  <c r="F513" i="1"/>
  <c r="F177" i="1"/>
  <c r="D182" i="1" l="1"/>
  <c r="E36" i="1"/>
  <c r="D23" i="1"/>
  <c r="E369" i="1"/>
  <c r="E182" i="1" s="1"/>
  <c r="F182" i="1"/>
  <c r="F183" i="1"/>
  <c r="E513" i="1"/>
  <c r="E183" i="1" s="1"/>
  <c r="F179" i="1"/>
  <c r="E283" i="1"/>
  <c r="D190" i="1"/>
  <c r="D175" i="1" s="1"/>
  <c r="D176" i="1"/>
  <c r="F176" i="1"/>
  <c r="F190" i="1"/>
  <c r="F175" i="1" s="1"/>
  <c r="D36" i="1" l="1"/>
  <c r="E37" i="1"/>
  <c r="D37" i="1" s="1"/>
  <c r="E179" i="1"/>
  <c r="E191" i="1"/>
  <c r="E190" i="1" l="1"/>
  <c r="E175" i="1" s="1"/>
  <c r="E176" i="1"/>
</calcChain>
</file>

<file path=xl/sharedStrings.xml><?xml version="1.0" encoding="utf-8"?>
<sst xmlns="http://schemas.openxmlformats.org/spreadsheetml/2006/main" count="541" uniqueCount="262">
  <si>
    <t>Članak 1.</t>
  </si>
  <si>
    <t>Prihodi poslovanja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</si>
  <si>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</si>
  <si>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</si>
  <si>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</si>
  <si>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</si>
  <si>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</si>
  <si>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NETO ZADUŽIVANJE / FINANCIRANJE</t>
  </si>
  <si>
    <t>Članak 2.</t>
  </si>
  <si>
    <t>Razred, skupina, podskup. i odjeljak</t>
  </si>
  <si>
    <t>Naziv računa prihoda i rashoda ekonomske klasifikacije</t>
  </si>
  <si>
    <t>Prihodi od poreza</t>
  </si>
  <si>
    <t>Porez i prirez na dohodak</t>
  </si>
  <si>
    <t>Porezi na imovinu</t>
  </si>
  <si>
    <t>Porezi na robu i usluge</t>
  </si>
  <si>
    <t>Pomoći iz inozemstva i od subjek. unutar op. p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</si>
  <si>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</si>
  <si>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</si>
  <si>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</si>
  <si>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</si>
  <si>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</t>
  </si>
  <si>
    <t>pristojbi po posebnim propisima i naknada</t>
  </si>
  <si>
    <t>Upravne i administrativne pristojbe</t>
  </si>
  <si>
    <t>Prihodi po posebnim propisima</t>
  </si>
  <si>
    <t>Komunalni doprinosi i naknade</t>
  </si>
  <si>
    <t>SVEUKUPNO PRIHODI I PRIMICI</t>
  </si>
  <si>
    <t xml:space="preserve"> RAČUN PRIHODA I RASHODA</t>
  </si>
  <si>
    <t>A.</t>
  </si>
  <si>
    <t>B.</t>
  </si>
  <si>
    <t>C.</t>
  </si>
  <si>
    <t>SVEUKUPNO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</si>
  <si>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</si>
  <si>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</si>
  <si>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</si>
  <si>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</si>
  <si>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</si>
  <si>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</si>
  <si>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</si>
  <si>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</si>
  <si>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</si>
  <si>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</si>
  <si>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</si>
  <si>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Pomoći dane u inozemstvo i unutar općeg pr.</t>
  </si>
  <si>
    <t>Naknade građanima i kuć. na temelju osig i dr.nak</t>
  </si>
  <si>
    <t>Ostale naknade građanima i kuć. iz proračuna</t>
  </si>
  <si>
    <t>Ostali rashodi</t>
  </si>
  <si>
    <t>Tekuće donacije</t>
  </si>
  <si>
    <t>Rashodi za nabavu proizv. dugotrajne imovine</t>
  </si>
  <si>
    <t>Građevinski objekti</t>
  </si>
  <si>
    <t>Postrojenja i oprema</t>
  </si>
  <si>
    <t>Članak 3.</t>
  </si>
  <si>
    <t>BROJČANA OZNAKA I NAZIV RAZDJELA I GLAVE</t>
  </si>
  <si>
    <t>UKUPNO RASHODI I IZDACI</t>
  </si>
  <si>
    <t>RAZDJEL 002 JEDINSTVENI UPRAVNI ODJEL</t>
  </si>
  <si>
    <t>RAZDJEL 001 PREDSTAVNIČKA I IZVRŠNA  TIJELA OPĆINE</t>
  </si>
  <si>
    <t>GLAVA 00101 OPĆINSKO VIJEĆE</t>
  </si>
  <si>
    <t>GLAVA 00201 JEDINSTVENI UPRAVNI ODJEL</t>
  </si>
  <si>
    <t>Rashodi za nabavu proizvedene dugotrajne imovine</t>
  </si>
  <si>
    <t>Pomoći dane u inozemstvo i unutar općeg proračuna</t>
  </si>
  <si>
    <t>Ostale naknade građanima i kućanstvima iz proračuna</t>
  </si>
  <si>
    <t>A100101 Redovna djelatnost</t>
  </si>
  <si>
    <t xml:space="preserve"> Rashodi poslovanja</t>
  </si>
  <si>
    <t>Naknade građanima i kućanstvima na temelju osig. i druge naknade</t>
  </si>
  <si>
    <t>Članak 4.</t>
  </si>
  <si>
    <t>RAČUN FINANCIRANJA</t>
  </si>
  <si>
    <t>RAČUN PRIHODA I RASHODA</t>
  </si>
  <si>
    <t xml:space="preserve"> RAČUN FINANCIRANJA</t>
  </si>
  <si>
    <t>Primljene otplate glavnice danih zajmova</t>
  </si>
  <si>
    <t>Pr.glav.zajmova danih nepr.org,građ.i kućanstvima</t>
  </si>
  <si>
    <t>Pomoći proračunskim korisnicima drugih proračuna</t>
  </si>
  <si>
    <t>Kapitalne pomoći</t>
  </si>
  <si>
    <t>Pods, odj. i izvor fin.</t>
  </si>
  <si>
    <t>RAZDJEL 001 PREDSTAVNIČKA I IZVRŠNA TIJELA OPĆINE</t>
  </si>
  <si>
    <t>NAZIV RAZDJELA I GLAVE, RAČUNA EKONOMSKE KLASIFIKACIJE                  TE IZVOR FINANCIRANJA</t>
  </si>
  <si>
    <t>Kapitalne donacije</t>
  </si>
  <si>
    <t>Nematerijalna proizvedena imovina</t>
  </si>
  <si>
    <t>Primljene otplate glavnica danih zajmova</t>
  </si>
  <si>
    <t>Pr.glav.zajmova danih nepr.org.građ.i kućanstvima</t>
  </si>
  <si>
    <t>Nematerijalna proizvedene imovina</t>
  </si>
  <si>
    <t>Funkcijska klasifikacija: 0451 Cestovni promet</t>
  </si>
  <si>
    <t>Funkcijska klasifikacija: 0640 Ulična rasvjeta</t>
  </si>
  <si>
    <t>Matarijalni rashodi</t>
  </si>
  <si>
    <t>Kapitalne pomoći trgovačkim društvima</t>
  </si>
  <si>
    <t>Funkcijska klasifikacija: 0660 Rashodi vezani za stanov. I kom.pogod.</t>
  </si>
  <si>
    <t>Funkcijska klasifikacija: 0620 Razvoj zajednice</t>
  </si>
  <si>
    <t>Funkcijska klasifikacija 0912 Osnovno obrazovanje</t>
  </si>
  <si>
    <t>Naknade građanima i kućanstvima na temelju osiguranja i druge naknade</t>
  </si>
  <si>
    <t xml:space="preserve">Funkcijska klasifikacija: 094 Visoka naobrazba </t>
  </si>
  <si>
    <t xml:space="preserve">Kapitalne donacije  </t>
  </si>
  <si>
    <t>odvodnje i zaštite voda</t>
  </si>
  <si>
    <t>Funkcijska klasifikacija 0111 Izvršna i zakonodavna tijela</t>
  </si>
  <si>
    <t>IZVOR FINANCIRANJA: 01</t>
  </si>
  <si>
    <t>Funkcijska klasifikacija: 0911 Predškolsko obrazovanje</t>
  </si>
  <si>
    <t>Funkcijska klasifikacija: 0320 Usluge protupožarne zaštite</t>
  </si>
  <si>
    <t>IZVOR FINANCIRANJA: 05</t>
  </si>
  <si>
    <t>Funkcijska klasifikacija: 0520 Gospodarenje otpadnim vodama</t>
  </si>
  <si>
    <t>GLAVA 00201 - Služba zajedničkih poslova</t>
  </si>
  <si>
    <t>Funkcijska klasifikacija: 0131 Opće usluge vezane za službenike</t>
  </si>
  <si>
    <t>Pomoći od izvanproračunskih korisnika</t>
  </si>
  <si>
    <t>Pomoći iz državnog proračuna temeljem prijenosa EU</t>
  </si>
  <si>
    <t>IZVOR FINANCIRANJA: 08</t>
  </si>
  <si>
    <t>PRORAČUN</t>
  </si>
  <si>
    <t xml:space="preserve">   </t>
  </si>
  <si>
    <t>UKUPNO PRIHODI</t>
  </si>
  <si>
    <t>UKUPNO RASHODI</t>
  </si>
  <si>
    <t>UKUPNO PRIHODI I PRIMICI</t>
  </si>
  <si>
    <t>VIŠAK PRIHODA PRENESEN IZ PROŠLE GODINE</t>
  </si>
  <si>
    <t>RAZLIKA(1-2) višak+/manjak-</t>
  </si>
  <si>
    <t>VIŠAK/MANJAK PRIHODA I PRIMITAKA</t>
  </si>
  <si>
    <t xml:space="preserve">   II. POSEBNI DIO</t>
  </si>
  <si>
    <t>IZVOR 05 POMOĆI</t>
  </si>
  <si>
    <t>IZVOR 01 OPĆI PRIHODI I PRIMICI</t>
  </si>
  <si>
    <t>IZVOR 04 PRIHODI ZA POSEBNE NAMJENE</t>
  </si>
  <si>
    <t>IZVOR 07 PRIHODI OD PRODAJE ILI ZAMJENE NEFINANCIJSKE IMOVINE</t>
  </si>
  <si>
    <t>IZVOR 08 NAMJENSKI PRIMICI</t>
  </si>
  <si>
    <t>IZVOR 07 PRIHODI OD PRODAJE ILI ZAMJENE NEFINANCIJEKE IMOVINE</t>
  </si>
  <si>
    <t>Funkcijska klasifikacija: 0160 Opće javne usluge koje nisu drugdje svrstane</t>
  </si>
  <si>
    <t>A100201 Manifestacije u organizaciji Općine</t>
  </si>
  <si>
    <t>A100301 Rad političkih stranaka</t>
  </si>
  <si>
    <t>GLAVA 00102 Društvene, socijalne i druge djelatnosti</t>
  </si>
  <si>
    <t>PROGRAM 1004 - Društvene, socijalne i druge djelatnosti</t>
  </si>
  <si>
    <t>A 100401 - Predškolski odgoj</t>
  </si>
  <si>
    <t>A 100402: Osnovno školsko obrazovanje</t>
  </si>
  <si>
    <t>A100403 Stipendiranje  studenata</t>
  </si>
  <si>
    <t>Glava 00103 SOCIJALNA SKRB</t>
  </si>
  <si>
    <t>A 100501: Socijalna zaštita</t>
  </si>
  <si>
    <t>Funkcijska klasifikacija: 1090 Aktivnosti socijalne zaštite koje nisu drugdje svrstane</t>
  </si>
  <si>
    <t>Program 1006 Organizacija i provođenje zaštite i spašavanja</t>
  </si>
  <si>
    <t>A 100601: Organiziranje i provođenje zaštite i spašavanja</t>
  </si>
  <si>
    <t>A100602 Zaštita od požara</t>
  </si>
  <si>
    <t>Glava 00105 Ostale društvene djelatnosti</t>
  </si>
  <si>
    <t>Program 1007 Razvoj civilnog društva</t>
  </si>
  <si>
    <t>Funkcijska klasifikacija: 0860 Rashodi za rekreaciju, kulturu i religiju koji nisu drugdje svrstani</t>
  </si>
  <si>
    <t>A 100701: Kultura</t>
  </si>
  <si>
    <t>A 100702: Ostale udruge, zajednice i društva</t>
  </si>
  <si>
    <t>A 100703: Religijske zajednice i druge službe zajednice</t>
  </si>
  <si>
    <t>A 100704: Razvoj sporta i rekreacije</t>
  </si>
  <si>
    <t>Funkcijska klasifikacija: 0860 Rashodi za rekreaciju, kulturu i religiju koji nisu nigdje drugdje svrstani</t>
  </si>
  <si>
    <t>Glava 00106 KOMUNALNO GOSPODARSTVO</t>
  </si>
  <si>
    <t>Program 1008 - Održavanje komunalne infrastrukture</t>
  </si>
  <si>
    <t>A 100801: Tekuće održavanje komunalnih i urbanih objekata i opreme</t>
  </si>
  <si>
    <t>Funkcijska klasifikacija: 0660 Rashodi vezani za stanovanje i komunalne pogodnosti koji nisu drugdje svrstani</t>
  </si>
  <si>
    <t>Program 1009 Program unapređenja komunalne infrastrukture</t>
  </si>
  <si>
    <t>K 100901 Geodetsko snimanje groblja</t>
  </si>
  <si>
    <t>K100902 Uređenje društvenih i drugih objekata</t>
  </si>
  <si>
    <t>IZVOR FINANCIRANJA 01 OPĆI PRIHODI I PRIMICI</t>
  </si>
  <si>
    <t>PROGRAM 1010 Izgradnja komunalne infrastruktura</t>
  </si>
  <si>
    <t>IZVOR FINANCIRANJA: 04 PRIHODI ZA POSEBNE NAMJENE</t>
  </si>
  <si>
    <t>IZVOR FINANCIRANJA: 01 OPĆI PRIHODI I PRIMICI</t>
  </si>
  <si>
    <t>IZVOR FINANCIRANJA: 05 POMOĆI</t>
  </si>
  <si>
    <t>Funkcijska klasifikacija: 051 Gospodaranje otpadom</t>
  </si>
  <si>
    <t>IZVOR FINANCIRANJA: 07 PRIHODI OD PRODAJE ILI ZAMJENE NEFINANCIJSKE IMOVINE I NAKNADA S OSNOVA OSIGURANJA</t>
  </si>
  <si>
    <t xml:space="preserve"> 2020. godinu</t>
  </si>
  <si>
    <t>PRORAČUN ZA 2020. GODINU</t>
  </si>
  <si>
    <t>K 101001 Rekonstrukcija nerazvrstanih cesta Sigetec-Komatnica</t>
  </si>
  <si>
    <t>Ostali građevinski objekti</t>
  </si>
  <si>
    <t>K100903 Uređenje okoliša i infrastrukture u naseljima</t>
  </si>
  <si>
    <t>A 100803 Održavanje javne rasvjete</t>
  </si>
  <si>
    <t>K 101002 Projektna dokumentacija</t>
  </si>
  <si>
    <t>A100403 Srednješkolsko obrazovanje</t>
  </si>
  <si>
    <t xml:space="preserve">Funkcijska klasifikacija: 093 srednješkolska naobrazba </t>
  </si>
  <si>
    <t xml:space="preserve">Ostale naknade građanima i kućanstvima iz proračuna   - </t>
  </si>
  <si>
    <t xml:space="preserve">Ostale naknade građanima i kućanstvima iz proračuna  - </t>
  </si>
  <si>
    <t xml:space="preserve">                      I. OPĆI DIO</t>
  </si>
  <si>
    <t>Rashodi za nabavu neproizvedene dugotrajne imovine</t>
  </si>
  <si>
    <t>Materijalna imovina-prirodne bogatstva</t>
  </si>
  <si>
    <t>A100103 Sufinanciranje rušenja stambenih objekata</t>
  </si>
  <si>
    <t>Funkcijska klasifikacija: 0660 Rashodi vezani uz stanovanje i komunalne pogodnosti koji nisu drugdje svrstani</t>
  </si>
  <si>
    <t>Funkcijska klasifikacija: 0111 Izvršna i zakonodavna tijela</t>
  </si>
  <si>
    <t>A100102 Izbori za predsjednika države</t>
  </si>
  <si>
    <t xml:space="preserve">K100104 Kupnja nekretnine u Sigecu </t>
  </si>
  <si>
    <t xml:space="preserve">Materijalna imovina - prirodna bogatstva </t>
  </si>
  <si>
    <t>III. ZAVRŠNA ODREDBA</t>
  </si>
  <si>
    <t xml:space="preserve">Članak 5. </t>
  </si>
  <si>
    <t>OPĆINSKO VIJEĆE</t>
  </si>
  <si>
    <t>OPĆINE PETERANEC</t>
  </si>
  <si>
    <t>PREDSJEDNIK:</t>
  </si>
  <si>
    <t>A 100502: Unapređenje kvalitete života stanovništva</t>
  </si>
  <si>
    <t>A 100503: Sufinanciranje mikročipiranja pasa</t>
  </si>
  <si>
    <t>A 100504: Stambeno zbrinjavanje mladih obitelji</t>
  </si>
  <si>
    <t xml:space="preserve">A 100802 Održavanje nerazvrstanih cesta </t>
  </si>
  <si>
    <t xml:space="preserve">Ostali građevinski objekti </t>
  </si>
  <si>
    <t>PROGRAM 1014: Projekt "Zaposli pa pomozi"</t>
  </si>
  <si>
    <t>A 101401: Zapošljavanje osoba na javnim radovima</t>
  </si>
  <si>
    <t>PROGRAM 1013: Zapošljavanje osoba na javnim radovima</t>
  </si>
  <si>
    <t>A 101301: Zapošljavanje osoba na javnim radovima</t>
  </si>
  <si>
    <t>K101201 Uređenje uredskih prostorija i opremanje</t>
  </si>
  <si>
    <t>PROGRAM 1012 Financiranje osnovnih aktivnosti</t>
  </si>
  <si>
    <t>PROGRAM 1011: Razvoj i upravljanje sustavom vodoopskrbe, plinoopskrbe</t>
  </si>
  <si>
    <t>K 101101: Izgradnja kanalizacije</t>
  </si>
  <si>
    <t>K 101005 Izgradnja pješačke staze</t>
  </si>
  <si>
    <t>K 101004 Izgradnja biciklističke staze</t>
  </si>
  <si>
    <t>K 101003: Energetska obnova javne rasvjete</t>
  </si>
  <si>
    <t xml:space="preserve">K101006: Gospodarenje otpadom i zaštita okoliša </t>
  </si>
  <si>
    <t xml:space="preserve">Materijalna imovina- prirodna bogatstva </t>
  </si>
  <si>
    <t>K100104 Kupnja vlasničkog udjela u poduzeću Drava Kom d.o.o.</t>
  </si>
  <si>
    <t>Izdaci za financijsku imovinu i otplatu zajmova</t>
  </si>
  <si>
    <t>Izdaci za dionice i udjele u glavnici</t>
  </si>
  <si>
    <t>Dionice i udjele u glavnici trgovačkih društava u javnom sektoru</t>
  </si>
  <si>
    <t>Tablica 2: Rashodi i izdaci Proračuna po programskoj klasifikaciji raspoređuju se kako slijedi:</t>
  </si>
  <si>
    <t xml:space="preserve">Rashodi za usluge </t>
  </si>
  <si>
    <t>Primici od prodaje dionica i udjela u glavnici</t>
  </si>
  <si>
    <t>297.000,00</t>
  </si>
  <si>
    <t>I PROJEKCIJA ZA 2021. I 2022. GODINU</t>
  </si>
  <si>
    <t>Novi Plan proračuna za 2020. godinu</t>
  </si>
  <si>
    <t>K101103: Izgradnja vodovoda u Sigecu</t>
  </si>
  <si>
    <t>Pomoći unutar općeg proračuna</t>
  </si>
  <si>
    <t>kako slijedi:</t>
  </si>
  <si>
    <t>Povećanje/</t>
  </si>
  <si>
    <t>smanjenje</t>
  </si>
  <si>
    <t xml:space="preserve">Novi Proračun </t>
  </si>
  <si>
    <t>za 2020. godinu</t>
  </si>
  <si>
    <t>U članku 2. prihodi i rashodi te primici i izdaci po ekonomskoj klasifikaciji utvrđeni u računu A. Računu prihoda i rashoda</t>
  </si>
  <si>
    <t>i B. Računu financiranja mijenjaju se u A. Računu prihoda i rashoda i B. Računu financiranja, kako slijedi:</t>
  </si>
  <si>
    <t>Tablica 1.: Prihodi i rashodi prema ekonomskoj klasifikaciji mijenjaju se kako slijedi:</t>
  </si>
  <si>
    <t>Primici od prodaje dionica u glavnici trgovačkih društava</t>
  </si>
  <si>
    <t>Primici od prodaje dionica i udjela u glavnici trgovačkih</t>
  </si>
  <si>
    <t xml:space="preserve">Postrojenja i oprema </t>
  </si>
  <si>
    <t>nositeljima, korisnicima i programima u Posebnom dijelu Izmjena i dopuna Proračuna kako slijedi</t>
  </si>
  <si>
    <t xml:space="preserve">                       Tablica 1.: Rashodi i izdaci Proračuna po organizacijskoj klasifikaciji mijenjaju se kako slijedi:</t>
  </si>
  <si>
    <t xml:space="preserve">prodaja vlasničkog udjela u Glasu Podravine - </t>
  </si>
  <si>
    <t>Tablica 2.: Primici i izdaci prema ekonomskoj klasifikaciji mijenjaju se kako slijedi:</t>
  </si>
  <si>
    <t>NOVI PLAN PRORAČUNA ZA 2020.</t>
  </si>
  <si>
    <t>NOVI PLAN PRORAČUNA ZA 2020. GODINU</t>
  </si>
  <si>
    <t>IZVOR FINANCIRANJA: 08 NAMJENSKI PRIMICI</t>
  </si>
  <si>
    <r>
      <t xml:space="preserve">                   </t>
    </r>
    <r>
      <rPr>
        <sz val="11"/>
        <color theme="1"/>
        <rFont val="Calibri"/>
        <family val="2"/>
        <charset val="238"/>
        <scheme val="minor"/>
      </rPr>
      <t xml:space="preserve">   Ove Izmjene i dopune Proračuna stupaju na snagu prvog dana od dana objave u "Službenom glasniku Koprivničko-križevačke županije".</t>
    </r>
  </si>
  <si>
    <t>Novi Plan Proračuna za 2020. godinu</t>
  </si>
  <si>
    <t>Prihodi od prodaje neproizvedene imovine</t>
  </si>
  <si>
    <t>Novi plan Proračuna za 2020. godinu</t>
  </si>
  <si>
    <t>A100102 Državni i lokalni izbori</t>
  </si>
  <si>
    <t>Prihodi od prodaje građevinskih objekata</t>
  </si>
  <si>
    <t>Prihodi od prodaje proizvedene  dugotrajne imovine</t>
  </si>
  <si>
    <t>Prihodi od prodaje neproizvedene dugotrajne imovine</t>
  </si>
  <si>
    <t>Glava 00104 Zaštita i sigurnost</t>
  </si>
  <si>
    <t>Povećanje/ smanjenje</t>
  </si>
  <si>
    <t>POVEĆANJE/ SMANJENJE</t>
  </si>
  <si>
    <t>0</t>
  </si>
  <si>
    <t xml:space="preserve">                     Na temelju članka 39. Zakona o proračunu ("Narodne novine" broj 87/08., 136/12. i 15/15) i članka 31. Statuta Općine Peteranec ("Službeni  </t>
  </si>
  <si>
    <t>GLAVA 00102 DRUŠTVENE, SOCIJALNE I DRUGE DJELATNOSTI</t>
  </si>
  <si>
    <t>PROGRAM 1001 Rad predstavničkih i izvršnih tijela</t>
  </si>
  <si>
    <t>PROGRAM 1002 Promicanje Općine i manifestacije</t>
  </si>
  <si>
    <t>PROGRAM 1003 Program političkih stranaka</t>
  </si>
  <si>
    <t>Program 1005 Socijalna skrb</t>
  </si>
  <si>
    <t>Glava 00104 ZAŠTITA I SIGURNOST</t>
  </si>
  <si>
    <t>Glava 00105 OSTALE DRUŠTVENE DJELATNOSTI</t>
  </si>
  <si>
    <t>A 101201: Redovni poslovi</t>
  </si>
  <si>
    <t>IZMJENE I DOPUNE PRORAČUNA OPĆINE PETERANEC ZA 2020. GODINU</t>
  </si>
  <si>
    <t>Mario Gaži, v.r.</t>
  </si>
  <si>
    <t>Izmjene i dopune Plana razvojnih programa za 2020. godinu i projekcije za 2021. i 2022. godinu sastavni su dio ovih Izmjena i dopuna Proračuna</t>
  </si>
  <si>
    <t>Funkcijska klasifikacija: 0610 Razvoj stanovanja</t>
  </si>
  <si>
    <t>Funkcijska klasifikacija: 0640 - Ulična rasvjeta</t>
  </si>
  <si>
    <t>K101007 Izrada troškovnika za izgradnju ograde na groblju u Sigecu</t>
  </si>
  <si>
    <t>Projektna dokumentacija</t>
  </si>
  <si>
    <t>U članku 3. brojka "12.461.521,73" zamjenjuje se brojkom "9.129.100,00" te se provode izmjene i dopune rashoda i izdataka po</t>
  </si>
  <si>
    <t>K101008 Projektna dokumentacija za izgradnju javne rasvjete - BS Pet-Kc</t>
  </si>
  <si>
    <t xml:space="preserve">                      U Proračunu Općine Peteranec za 2020. godinu i projekcijama za 2021. i 2022. godinu ("Službeni glasnik Koprivničko-križevačke županije" broj </t>
  </si>
  <si>
    <t>Općine Peteranec za 2020. godinu i projekcija za 2021. i 2022. godinu (u daljnjem tekstu: Izmjene i dopune Proračuna) te se nalaze u prilogu.</t>
  </si>
  <si>
    <t>22/19. i 7/20. i 16/20) (u daljnjem tekstu: Proračun) u članku 1. mijenjaju se A. Račun prihoda i rashoda, B. Račun financiranja i C. Višak manjak prihoda i primitaka</t>
  </si>
  <si>
    <t>KLASA: 400-08/19-01/01</t>
  </si>
  <si>
    <t>URBROJ: 2137/12-20-4</t>
  </si>
  <si>
    <t>Peteranec, 10. prosinca 2020.</t>
  </si>
  <si>
    <t>glasnik Koprivničko-križevačke županije" broj 6/13,  4/18. i 4/20), Općinsko vijeće Općine Peteranec na xx. sjednici održanoj xx. prosinca 2020.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</si>
</sst>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0" fillId="0" borderId="1" xfId="0" applyFont="1" applyBorder="1"/>
    <xf numFmtId="4" fontId="4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40" fillId="0" borderId="1" xfId="0" applyNumberFormat="1" applyFont="1" applyBorder="1"/>
    <xf numFmtId="4" fontId="40" fillId="0" borderId="0" xfId="0" applyNumberFormat="1" applyFont="1" applyBorder="1"/>
    <xf numFmtId="4" fontId="0" fillId="0" borderId="0" xfId="0" applyNumberFormat="1" applyBorder="1"/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4" fontId="40" fillId="0" borderId="1" xfId="0" applyNumberFormat="1" applyFont="1" applyBorder="1" applyAlignment="1">
      <alignment horizontal="right"/>
    </xf>
    <xf numFmtId="4" fontId="0" fillId="0" borderId="0" xfId="0" applyNumberFormat="1"/>
    <xf numFmtId="0" fontId="40" fillId="0" borderId="0" xfId="0" applyFont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center"/>
    </xf>
    <xf numFmtId="4" fontId="4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3" xfId="0" applyBorder="1"/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0" xfId="0" applyFont="1"/>
    <xf numFmtId="0" fontId="35" fillId="0" borderId="0" xfId="0" applyFont="1"/>
    <xf numFmtId="0" fontId="34" fillId="0" borderId="0" xfId="0" applyFont="1"/>
    <xf numFmtId="0" fontId="33" fillId="0" borderId="0" xfId="0" applyFont="1"/>
    <xf numFmtId="0" fontId="32" fillId="0" borderId="0" xfId="0" applyFont="1"/>
    <xf numFmtId="49" fontId="40" fillId="0" borderId="1" xfId="0" applyNumberFormat="1" applyFont="1" applyBorder="1"/>
    <xf numFmtId="49" fontId="44" fillId="0" borderId="1" xfId="0" applyNumberFormat="1" applyFont="1" applyBorder="1"/>
    <xf numFmtId="0" fontId="44" fillId="0" borderId="4" xfId="0" applyFont="1" applyBorder="1" applyAlignment="1"/>
    <xf numFmtId="0" fontId="45" fillId="0" borderId="0" xfId="0" applyFont="1"/>
    <xf numFmtId="0" fontId="0" fillId="0" borderId="4" xfId="0" applyBorder="1" applyAlignment="1"/>
    <xf numFmtId="0" fontId="40" fillId="0" borderId="0" xfId="0" applyFont="1" applyAlignment="1">
      <alignment horizontal="center"/>
    </xf>
    <xf numFmtId="0" fontId="40" fillId="0" borderId="2" xfId="0" applyFont="1" applyBorder="1" applyAlignment="1"/>
    <xf numFmtId="0" fontId="0" fillId="0" borderId="4" xfId="0" applyBorder="1" applyAlignment="1"/>
    <xf numFmtId="0" fontId="40" fillId="0" borderId="4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4" xfId="0" applyBorder="1" applyAlignment="1"/>
    <xf numFmtId="0" fontId="31" fillId="0" borderId="1" xfId="0" applyFont="1" applyBorder="1"/>
    <xf numFmtId="0" fontId="31" fillId="0" borderId="2" xfId="0" applyFont="1" applyBorder="1" applyAlignment="1"/>
    <xf numFmtId="0" fontId="31" fillId="0" borderId="4" xfId="0" applyFont="1" applyBorder="1" applyAlignment="1"/>
    <xf numFmtId="49" fontId="40" fillId="0" borderId="2" xfId="0" applyNumberFormat="1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30" fillId="0" borderId="4" xfId="0" applyFont="1" applyBorder="1" applyAlignment="1"/>
    <xf numFmtId="4" fontId="40" fillId="0" borderId="0" xfId="0" applyNumberFormat="1" applyFont="1"/>
    <xf numFmtId="0" fontId="40" fillId="0" borderId="2" xfId="0" applyFont="1" applyBorder="1" applyAlignment="1"/>
    <xf numFmtId="0" fontId="40" fillId="0" borderId="4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4" xfId="0" applyBorder="1" applyAlignment="1"/>
    <xf numFmtId="0" fontId="31" fillId="0" borderId="2" xfId="0" applyFont="1" applyBorder="1" applyAlignment="1"/>
    <xf numFmtId="0" fontId="38" fillId="0" borderId="5" xfId="0" applyFont="1" applyBorder="1"/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4" xfId="0" applyBorder="1" applyAlignment="1"/>
    <xf numFmtId="0" fontId="40" fillId="0" borderId="2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40" fillId="0" borderId="2" xfId="0" applyFont="1" applyBorder="1" applyAlignment="1"/>
    <xf numFmtId="0" fontId="40" fillId="0" borderId="4" xfId="0" applyFont="1" applyBorder="1" applyAlignment="1"/>
    <xf numFmtId="4" fontId="4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1" xfId="0" applyFont="1" applyBorder="1"/>
    <xf numFmtId="4" fontId="29" fillId="0" borderId="1" xfId="0" applyNumberFormat="1" applyFont="1" applyBorder="1"/>
    <xf numFmtId="0" fontId="29" fillId="0" borderId="1" xfId="0" applyNumberFormat="1" applyFont="1" applyBorder="1"/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9" fillId="0" borderId="0" xfId="0" applyNumberFormat="1" applyFont="1" applyBorder="1"/>
    <xf numFmtId="4" fontId="33" fillId="0" borderId="0" xfId="0" applyNumberFormat="1" applyFont="1" applyBorder="1"/>
    <xf numFmtId="4" fontId="38" fillId="0" borderId="0" xfId="0" applyNumberFormat="1" applyFont="1" applyBorder="1"/>
    <xf numFmtId="4" fontId="37" fillId="0" borderId="0" xfId="0" applyNumberFormat="1" applyFont="1" applyBorder="1"/>
    <xf numFmtId="4" fontId="39" fillId="0" borderId="0" xfId="0" applyNumberFormat="1" applyFont="1" applyBorder="1"/>
    <xf numFmtId="4" fontId="31" fillId="0" borderId="0" xfId="0" applyNumberFormat="1" applyFont="1" applyBorder="1"/>
    <xf numFmtId="4" fontId="31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Border="1"/>
    <xf numFmtId="4" fontId="40" fillId="0" borderId="2" xfId="0" applyNumberFormat="1" applyFont="1" applyBorder="1"/>
    <xf numFmtId="4" fontId="29" fillId="0" borderId="2" xfId="0" applyNumberFormat="1" applyFont="1" applyBorder="1"/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4" fontId="29" fillId="0" borderId="2" xfId="0" applyNumberFormat="1" applyFont="1" applyBorder="1" applyAlignment="1">
      <alignment horizontal="right"/>
    </xf>
    <xf numFmtId="0" fontId="29" fillId="0" borderId="2" xfId="0" applyFont="1" applyBorder="1" applyAlignment="1"/>
    <xf numFmtId="0" fontId="29" fillId="0" borderId="4" xfId="0" applyFont="1" applyBorder="1" applyAlignment="1"/>
    <xf numFmtId="0" fontId="29" fillId="0" borderId="3" xfId="0" applyFont="1" applyBorder="1"/>
    <xf numFmtId="0" fontId="29" fillId="0" borderId="3" xfId="0" applyFont="1" applyBorder="1" applyAlignment="1"/>
    <xf numFmtId="4" fontId="29" fillId="0" borderId="3" xfId="0" applyNumberFormat="1" applyFont="1" applyBorder="1"/>
    <xf numFmtId="0" fontId="28" fillId="0" borderId="2" xfId="0" applyFont="1" applyBorder="1" applyAlignment="1"/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4" fontId="27" fillId="0" borderId="1" xfId="0" applyNumberFormat="1" applyFont="1" applyBorder="1"/>
    <xf numFmtId="0" fontId="40" fillId="0" borderId="0" xfId="0" applyNumberFormat="1" applyFont="1" applyBorder="1"/>
    <xf numFmtId="0" fontId="29" fillId="0" borderId="2" xfId="0" applyFont="1" applyBorder="1" applyAlignment="1"/>
    <xf numFmtId="0" fontId="29" fillId="0" borderId="4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4" xfId="0" applyBorder="1" applyAlignment="1"/>
    <xf numFmtId="0" fontId="40" fillId="0" borderId="2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28" fillId="0" borderId="2" xfId="0" applyFont="1" applyBorder="1" applyAlignment="1"/>
    <xf numFmtId="0" fontId="26" fillId="0" borderId="1" xfId="0" applyFont="1" applyBorder="1"/>
    <xf numFmtId="4" fontId="26" fillId="0" borderId="0" xfId="0" applyNumberFormat="1" applyFont="1" applyBorder="1"/>
    <xf numFmtId="4" fontId="26" fillId="0" borderId="1" xfId="0" applyNumberFormat="1" applyFont="1" applyBorder="1"/>
    <xf numFmtId="0" fontId="26" fillId="0" borderId="2" xfId="0" applyFont="1" applyBorder="1" applyAlignment="1"/>
    <xf numFmtId="0" fontId="26" fillId="0" borderId="4" xfId="0" applyFont="1" applyBorder="1" applyAlignment="1"/>
    <xf numFmtId="4" fontId="26" fillId="0" borderId="2" xfId="0" applyNumberFormat="1" applyFont="1" applyBorder="1"/>
    <xf numFmtId="0" fontId="40" fillId="0" borderId="1" xfId="0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0" fontId="40" fillId="0" borderId="1" xfId="0" applyFont="1" applyBorder="1" applyAlignment="1"/>
    <xf numFmtId="4" fontId="40" fillId="0" borderId="1" xfId="0" applyNumberFormat="1" applyFont="1" applyBorder="1" applyAlignment="1"/>
    <xf numFmtId="4" fontId="26" fillId="0" borderId="0" xfId="0" applyNumberFormat="1" applyFont="1" applyBorder="1" applyAlignment="1">
      <alignment horizontal="right" vertical="center" wrapText="1"/>
    </xf>
    <xf numFmtId="0" fontId="40" fillId="0" borderId="2" xfId="0" applyFont="1" applyBorder="1" applyAlignment="1"/>
    <xf numFmtId="0" fontId="40" fillId="0" borderId="4" xfId="0" applyFont="1" applyBorder="1" applyAlignment="1"/>
    <xf numFmtId="0" fontId="29" fillId="0" borderId="4" xfId="0" applyFont="1" applyBorder="1" applyAlignment="1"/>
    <xf numFmtId="0" fontId="29" fillId="0" borderId="2" xfId="0" applyFont="1" applyBorder="1" applyAlignment="1"/>
    <xf numFmtId="0" fontId="26" fillId="0" borderId="4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29" fillId="0" borderId="4" xfId="0" applyFont="1" applyBorder="1" applyAlignment="1"/>
    <xf numFmtId="0" fontId="26" fillId="0" borderId="2" xfId="0" applyFont="1" applyBorder="1" applyAlignment="1"/>
    <xf numFmtId="0" fontId="25" fillId="0" borderId="1" xfId="0" applyFont="1" applyBorder="1"/>
    <xf numFmtId="0" fontId="25" fillId="0" borderId="2" xfId="0" applyFont="1" applyBorder="1" applyAlignment="1"/>
    <xf numFmtId="0" fontId="25" fillId="0" borderId="4" xfId="0" applyFont="1" applyBorder="1" applyAlignment="1"/>
    <xf numFmtId="4" fontId="25" fillId="0" borderId="2" xfId="0" applyNumberFormat="1" applyFont="1" applyBorder="1"/>
    <xf numFmtId="4" fontId="24" fillId="0" borderId="1" xfId="0" applyNumberFormat="1" applyFont="1" applyBorder="1"/>
    <xf numFmtId="4" fontId="24" fillId="0" borderId="0" xfId="0" applyNumberFormat="1" applyFont="1" applyBorder="1"/>
    <xf numFmtId="0" fontId="40" fillId="0" borderId="0" xfId="0" applyFont="1" applyBorder="1" applyAlignment="1">
      <alignment horizontal="center"/>
    </xf>
    <xf numFmtId="4" fontId="24" fillId="0" borderId="1" xfId="0" applyNumberFormat="1" applyFont="1" applyBorder="1" applyAlignment="1">
      <alignment horizontal="right"/>
    </xf>
    <xf numFmtId="4" fontId="40" fillId="0" borderId="1" xfId="0" applyNumberFormat="1" applyFont="1" applyBorder="1" applyAlignment="1">
      <alignment vertical="center" wrapText="1"/>
    </xf>
    <xf numFmtId="0" fontId="40" fillId="0" borderId="2" xfId="0" applyFont="1" applyBorder="1" applyAlignment="1"/>
    <xf numFmtId="0" fontId="40" fillId="0" borderId="0" xfId="0" applyFont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/>
    <xf numFmtId="0" fontId="29" fillId="0" borderId="4" xfId="0" applyFont="1" applyBorder="1" applyAlignment="1"/>
    <xf numFmtId="0" fontId="40" fillId="0" borderId="0" xfId="0" applyFont="1" applyAlignment="1">
      <alignment horizontal="center" wrapText="1"/>
    </xf>
    <xf numFmtId="0" fontId="23" fillId="0" borderId="4" xfId="0" applyFont="1" applyBorder="1" applyAlignment="1"/>
    <xf numFmtId="0" fontId="47" fillId="0" borderId="4" xfId="0" applyFont="1" applyBorder="1" applyAlignment="1"/>
    <xf numFmtId="0" fontId="23" fillId="0" borderId="2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29" fillId="0" borderId="2" xfId="0" applyFont="1" applyBorder="1" applyAlignment="1"/>
    <xf numFmtId="0" fontId="29" fillId="0" borderId="4" xfId="0" applyFont="1" applyBorder="1" applyAlignment="1"/>
    <xf numFmtId="0" fontId="22" fillId="0" borderId="2" xfId="0" applyFont="1" applyBorder="1" applyAlignment="1"/>
    <xf numFmtId="4" fontId="0" fillId="0" borderId="1" xfId="0" applyNumberFormat="1" applyBorder="1" applyAlignment="1"/>
    <xf numFmtId="0" fontId="29" fillId="0" borderId="0" xfId="0" applyFont="1" applyBorder="1"/>
    <xf numFmtId="4" fontId="42" fillId="0" borderId="1" xfId="0" applyNumberFormat="1" applyFont="1" applyBorder="1"/>
    <xf numFmtId="4" fontId="43" fillId="0" borderId="1" xfId="0" applyNumberFormat="1" applyFont="1" applyBorder="1"/>
    <xf numFmtId="0" fontId="29" fillId="0" borderId="2" xfId="0" applyFont="1" applyBorder="1" applyAlignment="1"/>
    <xf numFmtId="0" fontId="29" fillId="0" borderId="4" xfId="0" applyFont="1" applyBorder="1" applyAlignment="1"/>
    <xf numFmtId="4" fontId="42" fillId="0" borderId="2" xfId="0" applyNumberFormat="1" applyFont="1" applyBorder="1"/>
    <xf numFmtId="4" fontId="43" fillId="0" borderId="2" xfId="0" applyNumberFormat="1" applyFont="1" applyBorder="1"/>
    <xf numFmtId="0" fontId="42" fillId="0" borderId="1" xfId="0" applyFont="1" applyBorder="1"/>
    <xf numFmtId="0" fontId="42" fillId="0" borderId="2" xfId="0" applyFont="1" applyBorder="1" applyAlignment="1"/>
    <xf numFmtId="0" fontId="42" fillId="0" borderId="4" xfId="0" applyFont="1" applyBorder="1" applyAlignment="1"/>
    <xf numFmtId="4" fontId="21" fillId="0" borderId="1" xfId="0" applyNumberFormat="1" applyFont="1" applyBorder="1" applyAlignment="1"/>
    <xf numFmtId="0" fontId="20" fillId="0" borderId="1" xfId="0" applyFont="1" applyBorder="1"/>
    <xf numFmtId="0" fontId="40" fillId="0" borderId="2" xfId="0" applyFont="1" applyBorder="1" applyAlignment="1"/>
    <xf numFmtId="0" fontId="40" fillId="0" borderId="4" xfId="0" applyFont="1" applyBorder="1" applyAlignment="1"/>
    <xf numFmtId="0" fontId="25" fillId="0" borderId="4" xfId="0" applyFont="1" applyBorder="1" applyAlignment="1"/>
    <xf numFmtId="0" fontId="29" fillId="0" borderId="4" xfId="0" applyFont="1" applyBorder="1" applyAlignment="1"/>
    <xf numFmtId="0" fontId="29" fillId="0" borderId="2" xfId="0" applyFont="1" applyBorder="1" applyAlignment="1"/>
    <xf numFmtId="0" fontId="19" fillId="0" borderId="2" xfId="0" applyFont="1" applyBorder="1" applyAlignment="1"/>
    <xf numFmtId="0" fontId="40" fillId="0" borderId="2" xfId="0" applyFont="1" applyBorder="1" applyAlignment="1">
      <alignment wrapText="1"/>
    </xf>
    <xf numFmtId="0" fontId="26" fillId="0" borderId="4" xfId="0" applyFont="1" applyBorder="1" applyAlignment="1"/>
    <xf numFmtId="0" fontId="40" fillId="0" borderId="2" xfId="0" applyFont="1" applyBorder="1" applyAlignment="1"/>
    <xf numFmtId="0" fontId="29" fillId="0" borderId="4" xfId="0" applyFont="1" applyBorder="1" applyAlignment="1"/>
    <xf numFmtId="0" fontId="0" fillId="0" borderId="4" xfId="0" applyBorder="1" applyAlignment="1"/>
    <xf numFmtId="0" fontId="40" fillId="0" borderId="2" xfId="0" applyFont="1" applyBorder="1" applyAlignment="1">
      <alignment wrapText="1"/>
    </xf>
    <xf numFmtId="0" fontId="18" fillId="0" borderId="2" xfId="0" applyFont="1" applyBorder="1" applyAlignment="1"/>
    <xf numFmtId="0" fontId="29" fillId="0" borderId="4" xfId="0" applyFont="1" applyBorder="1" applyAlignment="1">
      <alignment wrapText="1"/>
    </xf>
    <xf numFmtId="0" fontId="18" fillId="0" borderId="1" xfId="0" applyFont="1" applyBorder="1"/>
    <xf numFmtId="0" fontId="18" fillId="0" borderId="4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0" fontId="40" fillId="0" borderId="0" xfId="0" applyFont="1" applyAlignment="1"/>
    <xf numFmtId="0" fontId="17" fillId="0" borderId="2" xfId="0" applyFont="1" applyBorder="1" applyAlignment="1"/>
    <xf numFmtId="4" fontId="17" fillId="0" borderId="1" xfId="0" applyNumberFormat="1" applyFont="1" applyBorder="1"/>
    <xf numFmtId="4" fontId="17" fillId="0" borderId="2" xfId="0" applyNumberFormat="1" applyFont="1" applyBorder="1"/>
    <xf numFmtId="0" fontId="17" fillId="0" borderId="1" xfId="0" applyFont="1" applyBorder="1"/>
    <xf numFmtId="0" fontId="17" fillId="0" borderId="4" xfId="0" applyFont="1" applyBorder="1" applyAlignment="1"/>
    <xf numFmtId="0" fontId="40" fillId="0" borderId="2" xfId="0" applyFont="1" applyBorder="1" applyAlignment="1"/>
    <xf numFmtId="0" fontId="29" fillId="0" borderId="4" xfId="0" applyFont="1" applyBorder="1" applyAlignment="1"/>
    <xf numFmtId="0" fontId="40" fillId="0" borderId="2" xfId="0" applyFont="1" applyBorder="1" applyAlignment="1">
      <alignment wrapText="1"/>
    </xf>
    <xf numFmtId="0" fontId="18" fillId="0" borderId="2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6" fillId="0" borderId="2" xfId="0" applyFont="1" applyBorder="1" applyAlignment="1"/>
    <xf numFmtId="0" fontId="15" fillId="0" borderId="2" xfId="0" applyFont="1" applyBorder="1" applyAlignment="1"/>
    <xf numFmtId="0" fontId="15" fillId="0" borderId="1" xfId="0" applyFont="1" applyBorder="1"/>
    <xf numFmtId="0" fontId="16" fillId="0" borderId="2" xfId="0" applyFont="1" applyBorder="1" applyAlignment="1">
      <alignment wrapText="1"/>
    </xf>
    <xf numFmtId="0" fontId="29" fillId="0" borderId="4" xfId="0" applyFont="1" applyBorder="1" applyAlignment="1"/>
    <xf numFmtId="0" fontId="28" fillId="0" borderId="2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40" fillId="0" borderId="0" xfId="0" applyFont="1" applyAlignment="1">
      <alignment horizontal="center"/>
    </xf>
    <xf numFmtId="0" fontId="29" fillId="0" borderId="4" xfId="0" applyFont="1" applyBorder="1" applyAlignment="1"/>
    <xf numFmtId="0" fontId="0" fillId="0" borderId="4" xfId="0" applyBorder="1" applyAlignment="1"/>
    <xf numFmtId="0" fontId="47" fillId="0" borderId="1" xfId="0" applyFont="1" applyBorder="1"/>
    <xf numFmtId="0" fontId="47" fillId="0" borderId="2" xfId="0" applyFont="1" applyBorder="1" applyAlignment="1"/>
    <xf numFmtId="4" fontId="47" fillId="0" borderId="1" xfId="0" applyNumberFormat="1" applyFont="1" applyBorder="1"/>
    <xf numFmtId="4" fontId="47" fillId="0" borderId="2" xfId="0" applyNumberFormat="1" applyFont="1" applyBorder="1"/>
    <xf numFmtId="4" fontId="48" fillId="0" borderId="1" xfId="0" applyNumberFormat="1" applyFont="1" applyBorder="1"/>
    <xf numFmtId="4" fontId="14" fillId="0" borderId="1" xfId="0" applyNumberFormat="1" applyFont="1" applyBorder="1"/>
    <xf numFmtId="0" fontId="14" fillId="0" borderId="1" xfId="0" applyFont="1" applyBorder="1"/>
    <xf numFmtId="0" fontId="14" fillId="0" borderId="2" xfId="0" applyFont="1" applyBorder="1" applyAlignment="1"/>
    <xf numFmtId="0" fontId="43" fillId="0" borderId="2" xfId="0" applyFont="1" applyBorder="1" applyAlignment="1"/>
    <xf numFmtId="0" fontId="43" fillId="0" borderId="4" xfId="0" applyFont="1" applyBorder="1" applyAlignment="1"/>
    <xf numFmtId="4" fontId="13" fillId="0" borderId="0" xfId="0" applyNumberFormat="1" applyFont="1" applyBorder="1"/>
    <xf numFmtId="0" fontId="29" fillId="0" borderId="4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25" fillId="0" borderId="4" xfId="0" applyFont="1" applyBorder="1" applyAlignment="1"/>
    <xf numFmtId="4" fontId="49" fillId="0" borderId="0" xfId="0" applyNumberFormat="1" applyFont="1" applyBorder="1"/>
    <xf numFmtId="0" fontId="49" fillId="0" borderId="0" xfId="0" applyFont="1"/>
    <xf numFmtId="0" fontId="47" fillId="0" borderId="0" xfId="0" applyFont="1"/>
    <xf numFmtId="0" fontId="12" fillId="0" borderId="0" xfId="0" applyFont="1"/>
    <xf numFmtId="0" fontId="12" fillId="0" borderId="1" xfId="0" applyFont="1" applyBorder="1"/>
    <xf numFmtId="4" fontId="12" fillId="0" borderId="1" xfId="0" applyNumberFormat="1" applyFont="1" applyBorder="1"/>
    <xf numFmtId="0" fontId="42" fillId="0" borderId="1" xfId="0" applyNumberFormat="1" applyFont="1" applyBorder="1"/>
    <xf numFmtId="49" fontId="42" fillId="0" borderId="1" xfId="0" applyNumberFormat="1" applyFont="1" applyBorder="1" applyAlignment="1">
      <alignment horizontal="right"/>
    </xf>
    <xf numFmtId="0" fontId="42" fillId="0" borderId="5" xfId="0" applyFont="1" applyBorder="1"/>
    <xf numFmtId="0" fontId="43" fillId="0" borderId="1" xfId="0" applyFont="1" applyBorder="1"/>
    <xf numFmtId="4" fontId="12" fillId="0" borderId="0" xfId="0" applyNumberFormat="1" applyFont="1" applyBorder="1"/>
    <xf numFmtId="0" fontId="12" fillId="0" borderId="3" xfId="0" applyFont="1" applyBorder="1" applyAlignment="1"/>
    <xf numFmtId="4" fontId="47" fillId="0" borderId="0" xfId="0" applyNumberFormat="1" applyFont="1" applyBorder="1"/>
    <xf numFmtId="0" fontId="47" fillId="0" borderId="7" xfId="0" applyFont="1" applyBorder="1" applyAlignment="1"/>
    <xf numFmtId="0" fontId="47" fillId="0" borderId="6" xfId="0" applyFont="1" applyBorder="1" applyAlignment="1"/>
    <xf numFmtId="4" fontId="48" fillId="0" borderId="0" xfId="0" applyNumberFormat="1" applyFont="1" applyBorder="1"/>
    <xf numFmtId="0" fontId="40" fillId="0" borderId="2" xfId="0" applyFont="1" applyBorder="1" applyAlignment="1">
      <alignment horizontal="left"/>
    </xf>
    <xf numFmtId="0" fontId="43" fillId="0" borderId="6" xfId="0" applyFont="1" applyBorder="1" applyAlignment="1"/>
    <xf numFmtId="0" fontId="42" fillId="0" borderId="7" xfId="0" applyFont="1" applyBorder="1" applyAlignment="1"/>
    <xf numFmtId="4" fontId="42" fillId="0" borderId="0" xfId="0" applyNumberFormat="1" applyFont="1" applyBorder="1"/>
    <xf numFmtId="0" fontId="40" fillId="0" borderId="2" xfId="0" applyFont="1" applyBorder="1" applyAlignment="1"/>
    <xf numFmtId="0" fontId="40" fillId="0" borderId="4" xfId="0" applyFont="1" applyBorder="1" applyAlignment="1"/>
    <xf numFmtId="4" fontId="0" fillId="0" borderId="1" xfId="0" applyNumberFormat="1" applyFont="1" applyBorder="1"/>
    <xf numFmtId="4" fontId="50" fillId="0" borderId="2" xfId="0" applyNumberFormat="1" applyFont="1" applyBorder="1"/>
    <xf numFmtId="4" fontId="50" fillId="0" borderId="1" xfId="0" applyNumberFormat="1" applyFont="1" applyBorder="1"/>
    <xf numFmtId="4" fontId="11" fillId="0" borderId="0" xfId="0" applyNumberFormat="1" applyFont="1" applyBorder="1"/>
    <xf numFmtId="4" fontId="0" fillId="0" borderId="8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0" fillId="0" borderId="0" xfId="0" applyNumberFormat="1" applyFont="1" applyBorder="1"/>
    <xf numFmtId="0" fontId="40" fillId="0" borderId="2" xfId="0" applyFont="1" applyBorder="1" applyAlignment="1"/>
    <xf numFmtId="0" fontId="40" fillId="0" borderId="4" xfId="0" applyFont="1" applyBorder="1" applyAlignment="1"/>
    <xf numFmtId="0" fontId="40" fillId="0" borderId="0" xfId="0" applyFont="1" applyAlignment="1">
      <alignment horizontal="center"/>
    </xf>
    <xf numFmtId="4" fontId="51" fillId="0" borderId="1" xfId="0" applyNumberFormat="1" applyFont="1" applyBorder="1"/>
    <xf numFmtId="4" fontId="52" fillId="0" borderId="1" xfId="0" applyNumberFormat="1" applyFont="1" applyBorder="1"/>
    <xf numFmtId="4" fontId="52" fillId="0" borderId="1" xfId="0" applyNumberFormat="1" applyFont="1" applyBorder="1" applyAlignment="1">
      <alignment horizontal="right"/>
    </xf>
    <xf numFmtId="4" fontId="52" fillId="0" borderId="1" xfId="0" applyNumberFormat="1" applyFont="1" applyBorder="1" applyAlignment="1"/>
    <xf numFmtId="0" fontId="0" fillId="0" borderId="1" xfId="0" applyFont="1" applyBorder="1"/>
    <xf numFmtId="0" fontId="9" fillId="0" borderId="2" xfId="0" applyFont="1" applyBorder="1" applyAlignment="1"/>
    <xf numFmtId="4" fontId="9" fillId="0" borderId="2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 applyBorder="1"/>
    <xf numFmtId="0" fontId="50" fillId="0" borderId="0" xfId="0" applyFont="1"/>
    <xf numFmtId="0" fontId="51" fillId="0" borderId="0" xfId="0" applyFont="1" applyAlignment="1">
      <alignment horizontal="center"/>
    </xf>
    <xf numFmtId="4" fontId="8" fillId="0" borderId="1" xfId="0" applyNumberFormat="1" applyFont="1" applyBorder="1"/>
    <xf numFmtId="0" fontId="43" fillId="0" borderId="1" xfId="0" applyNumberFormat="1" applyFont="1" applyBorder="1"/>
    <xf numFmtId="0" fontId="40" fillId="0" borderId="2" xfId="0" applyFont="1" applyBorder="1" applyAlignment="1"/>
    <xf numFmtId="0" fontId="29" fillId="0" borderId="2" xfId="0" applyFont="1" applyBorder="1" applyAlignment="1"/>
    <xf numFmtId="0" fontId="29" fillId="0" borderId="4" xfId="0" applyFont="1" applyBorder="1" applyAlignment="1"/>
    <xf numFmtId="0" fontId="0" fillId="0" borderId="4" xfId="0" applyBorder="1" applyAlignment="1"/>
    <xf numFmtId="0" fontId="29" fillId="0" borderId="4" xfId="0" applyFont="1" applyBorder="1" applyAlignment="1"/>
    <xf numFmtId="0" fontId="40" fillId="0" borderId="2" xfId="0" applyFont="1" applyBorder="1" applyAlignment="1"/>
    <xf numFmtId="0" fontId="0" fillId="0" borderId="4" xfId="0" applyBorder="1" applyAlignment="1"/>
    <xf numFmtId="4" fontId="7" fillId="0" borderId="1" xfId="0" applyNumberFormat="1" applyFont="1" applyBorder="1"/>
    <xf numFmtId="0" fontId="40" fillId="0" borderId="1" xfId="0" applyFont="1" applyBorder="1" applyAlignment="1">
      <alignment horizontal="left" wrapText="1"/>
    </xf>
    <xf numFmtId="4" fontId="0" fillId="0" borderId="8" xfId="0" applyNumberFormat="1" applyFont="1" applyBorder="1" applyAlignment="1"/>
    <xf numFmtId="4" fontId="0" fillId="0" borderId="0" xfId="0" applyNumberFormat="1" applyFont="1" applyBorder="1" applyAlignment="1"/>
    <xf numFmtId="4" fontId="11" fillId="0" borderId="8" xfId="0" applyNumberFormat="1" applyFont="1" applyBorder="1" applyAlignment="1"/>
    <xf numFmtId="4" fontId="31" fillId="0" borderId="0" xfId="0" applyNumberFormat="1" applyFont="1" applyBorder="1" applyAlignment="1"/>
    <xf numFmtId="0" fontId="6" fillId="0" borderId="2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18" fillId="0" borderId="2" xfId="0" applyFont="1" applyBorder="1" applyAlignment="1"/>
    <xf numFmtId="0" fontId="18" fillId="0" borderId="4" xfId="0" applyFont="1" applyBorder="1" applyAlignment="1"/>
    <xf numFmtId="4" fontId="52" fillId="0" borderId="1" xfId="0" applyNumberFormat="1" applyFont="1" applyFill="1" applyBorder="1"/>
    <xf numFmtId="4" fontId="40" fillId="0" borderId="1" xfId="0" applyNumberFormat="1" applyFont="1" applyFill="1" applyBorder="1"/>
    <xf numFmtId="4" fontId="29" fillId="0" borderId="2" xfId="0" applyNumberFormat="1" applyFont="1" applyFill="1" applyBorder="1"/>
    <xf numFmtId="0" fontId="5" fillId="0" borderId="2" xfId="0" applyFont="1" applyBorder="1" applyAlignment="1">
      <alignment horizontal="left"/>
    </xf>
    <xf numFmtId="4" fontId="42" fillId="0" borderId="2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42" fillId="0" borderId="1" xfId="0" applyNumberFormat="1" applyFont="1" applyBorder="1" applyAlignment="1">
      <alignment horizontal="right"/>
    </xf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4" xfId="0" applyBorder="1" applyAlignment="1"/>
    <xf numFmtId="4" fontId="21" fillId="0" borderId="1" xfId="0" applyNumberFormat="1" applyFont="1" applyFill="1" applyBorder="1" applyAlignment="1"/>
    <xf numFmtId="4" fontId="43" fillId="0" borderId="2" xfId="0" applyNumberFormat="1" applyFont="1" applyFill="1" applyBorder="1"/>
    <xf numFmtId="0" fontId="0" fillId="0" borderId="0" xfId="0" applyFill="1"/>
    <xf numFmtId="4" fontId="14" fillId="0" borderId="1" xfId="0" applyNumberFormat="1" applyFont="1" applyFill="1" applyBorder="1"/>
    <xf numFmtId="4" fontId="40" fillId="0" borderId="2" xfId="0" applyNumberFormat="1" applyFont="1" applyFill="1" applyBorder="1"/>
    <xf numFmtId="4" fontId="26" fillId="0" borderId="2" xfId="0" applyNumberFormat="1" applyFont="1" applyFill="1" applyBorder="1"/>
    <xf numFmtId="4" fontId="25" fillId="0" borderId="2" xfId="0" applyNumberFormat="1" applyFont="1" applyFill="1" applyBorder="1"/>
    <xf numFmtId="4" fontId="40" fillId="0" borderId="1" xfId="0" applyNumberFormat="1" applyFont="1" applyFill="1" applyBorder="1" applyAlignment="1">
      <alignment horizontal="right"/>
    </xf>
    <xf numFmtId="4" fontId="29" fillId="0" borderId="2" xfId="0" applyNumberFormat="1" applyFont="1" applyFill="1" applyBorder="1" applyAlignment="1">
      <alignment horizontal="right"/>
    </xf>
    <xf numFmtId="4" fontId="43" fillId="0" borderId="1" xfId="0" applyNumberFormat="1" applyFont="1" applyFill="1" applyBorder="1"/>
    <xf numFmtId="4" fontId="42" fillId="0" borderId="1" xfId="0" applyNumberFormat="1" applyFont="1" applyFill="1" applyBorder="1"/>
    <xf numFmtId="2" fontId="4" fillId="0" borderId="2" xfId="0" applyNumberFormat="1" applyFont="1" applyBorder="1"/>
    <xf numFmtId="4" fontId="51" fillId="0" borderId="1" xfId="0" applyNumberFormat="1" applyFont="1" applyFill="1" applyBorder="1"/>
    <xf numFmtId="0" fontId="40" fillId="0" borderId="2" xfId="0" applyFont="1" applyBorder="1" applyAlignment="1"/>
    <xf numFmtId="0" fontId="40" fillId="0" borderId="2" xfId="0" applyFont="1" applyBorder="1" applyAlignment="1"/>
    <xf numFmtId="0" fontId="40" fillId="0" borderId="1" xfId="0" applyFont="1" applyFill="1" applyBorder="1"/>
    <xf numFmtId="0" fontId="29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40" fillId="0" borderId="2" xfId="0" applyFont="1" applyBorder="1" applyAlignment="1"/>
    <xf numFmtId="0" fontId="40" fillId="0" borderId="4" xfId="0" applyFont="1" applyBorder="1" applyAlignment="1"/>
    <xf numFmtId="4" fontId="2" fillId="0" borderId="0" xfId="0" applyNumberFormat="1" applyFont="1" applyBorder="1"/>
    <xf numFmtId="0" fontId="40" fillId="0" borderId="2" xfId="0" applyFont="1" applyFill="1" applyBorder="1" applyAlignment="1"/>
    <xf numFmtId="0" fontId="40" fillId="0" borderId="4" xfId="0" applyFont="1" applyFill="1" applyBorder="1" applyAlignment="1"/>
    <xf numFmtId="4" fontId="2" fillId="0" borderId="0" xfId="0" applyNumberFormat="1" applyFont="1" applyFill="1" applyBorder="1"/>
    <xf numFmtId="0" fontId="2" fillId="0" borderId="1" xfId="0" applyFont="1" applyBorder="1"/>
    <xf numFmtId="4" fontId="50" fillId="0" borderId="1" xfId="0" applyNumberFormat="1" applyFont="1" applyFill="1" applyBorder="1"/>
    <xf numFmtId="0" fontId="2" fillId="0" borderId="2" xfId="0" applyFont="1" applyBorder="1" applyAlignment="1"/>
    <xf numFmtId="0" fontId="2" fillId="0" borderId="4" xfId="0" applyFont="1" applyBorder="1" applyAlignment="1"/>
    <xf numFmtId="4" fontId="40" fillId="0" borderId="0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Fill="1" applyBorder="1"/>
    <xf numFmtId="0" fontId="40" fillId="0" borderId="2" xfId="0" applyFont="1" applyBorder="1" applyAlignment="1"/>
    <xf numFmtId="0" fontId="40" fillId="0" borderId="4" xfId="0" applyFont="1" applyBorder="1" applyAlignment="1"/>
    <xf numFmtId="0" fontId="29" fillId="0" borderId="1" xfId="0" applyFont="1" applyBorder="1" applyAlignment="1"/>
    <xf numFmtId="0" fontId="40" fillId="0" borderId="2" xfId="0" applyFont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0" fontId="18" fillId="0" borderId="2" xfId="0" applyFont="1" applyBorder="1" applyAlignment="1"/>
    <xf numFmtId="0" fontId="18" fillId="0" borderId="4" xfId="0" applyFont="1" applyBorder="1" applyAlignment="1"/>
    <xf numFmtId="0" fontId="40" fillId="0" borderId="0" xfId="0" applyFont="1" applyAlignment="1">
      <alignment horizontal="center"/>
    </xf>
    <xf numFmtId="0" fontId="0" fillId="0" borderId="4" xfId="0" applyBorder="1" applyAlignment="1"/>
    <xf numFmtId="0" fontId="25" fillId="0" borderId="2" xfId="0" applyFont="1" applyBorder="1" applyAlignment="1"/>
    <xf numFmtId="0" fontId="25" fillId="0" borderId="4" xfId="0" applyFont="1" applyBorder="1" applyAlignment="1"/>
    <xf numFmtId="0" fontId="26" fillId="0" borderId="2" xfId="0" applyFont="1" applyBorder="1" applyAlignment="1"/>
    <xf numFmtId="0" fontId="29" fillId="0" borderId="4" xfId="0" applyFont="1" applyBorder="1" applyAlignment="1"/>
    <xf numFmtId="0" fontId="19" fillId="0" borderId="2" xfId="0" applyFont="1" applyBorder="1" applyAlignment="1"/>
    <xf numFmtId="0" fontId="29" fillId="0" borderId="2" xfId="0" applyFont="1" applyBorder="1" applyAlignment="1"/>
    <xf numFmtId="0" fontId="41" fillId="0" borderId="0" xfId="0" applyFont="1" applyAlignment="1">
      <alignment horizontal="center"/>
    </xf>
    <xf numFmtId="0" fontId="40" fillId="0" borderId="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6" fillId="0" borderId="0" xfId="0" applyFont="1" applyAlignment="1">
      <alignment horizontal="center"/>
    </xf>
    <xf numFmtId="0" fontId="4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/>
    <xf numFmtId="0" fontId="40" fillId="0" borderId="2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26" fillId="0" borderId="4" xfId="0" applyFont="1" applyBorder="1" applyAlignment="1"/>
    <xf numFmtId="0" fontId="40" fillId="0" borderId="0" xfId="0" applyFont="1" applyAlignment="1">
      <alignment horizontal="left"/>
    </xf>
    <xf numFmtId="0" fontId="28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5-45A0-91F9-8B25108E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62848"/>
        <c:axId val="108464384"/>
      </c:barChart>
      <c:catAx>
        <c:axId val="1084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64384"/>
        <c:crosses val="autoZero"/>
        <c:auto val="1"/>
        <c:lblAlgn val="ctr"/>
        <c:lblOffset val="100"/>
        <c:noMultiLvlLbl val="0"/>
      </c:catAx>
      <c:valAx>
        <c:axId val="10846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88"/>
  <sheetViews>
    <sheetView tabSelected="1" zoomScaleSheetLayoutView="26" zoomScalePageLayoutView="130" workbookViewId="0">
      <selection activeCell="A6" sqref="A6"/>
    </sheetView>
  </sheetViews>
  <sheetFormatPr defaultRowHeight="14.4" x14ac:dyDescent="0.3"/>
  <cols>
    <col min="1" max="1" width="9.88671875" customWidth="1"/>
    <col min="2" max="2" width="50.5546875" customWidth="1"/>
    <col min="3" max="7" width="14.88671875" customWidth="1"/>
  </cols>
  <sheetData>
    <row r="1" spans="1:8" x14ac:dyDescent="0.3">
      <c r="A1" t="s">
        <v>237</v>
      </c>
      <c r="H1" s="219"/>
    </row>
    <row r="2" spans="1:8" x14ac:dyDescent="0.3">
      <c r="A2" t="s">
        <v>261</v>
      </c>
      <c r="H2" s="220"/>
    </row>
    <row r="3" spans="1:8" x14ac:dyDescent="0.3">
      <c r="H3" s="220"/>
    </row>
    <row r="4" spans="1:8" ht="18" x14ac:dyDescent="0.35">
      <c r="A4" s="339" t="s">
        <v>246</v>
      </c>
      <c r="B4" s="339"/>
      <c r="C4" s="339"/>
      <c r="D4" s="339"/>
      <c r="E4" s="339"/>
      <c r="F4" s="339"/>
      <c r="G4" s="339"/>
    </row>
    <row r="5" spans="1:8" ht="18" x14ac:dyDescent="0.35">
      <c r="A5" s="339" t="s">
        <v>203</v>
      </c>
      <c r="B5" s="343"/>
      <c r="C5" s="343"/>
      <c r="D5" s="343"/>
      <c r="E5" s="343"/>
      <c r="F5" s="343"/>
      <c r="G5" s="343"/>
    </row>
    <row r="6" spans="1:8" ht="18" x14ac:dyDescent="0.35">
      <c r="A6" s="190"/>
      <c r="B6" s="191"/>
      <c r="C6" s="191"/>
      <c r="D6" s="191"/>
      <c r="E6" s="191"/>
      <c r="F6" s="191"/>
      <c r="G6" s="191"/>
    </row>
    <row r="7" spans="1:8" x14ac:dyDescent="0.3">
      <c r="A7" s="16" t="s">
        <v>163</v>
      </c>
    </row>
    <row r="8" spans="1:8" x14ac:dyDescent="0.3">
      <c r="A8" s="331" t="s">
        <v>0</v>
      </c>
      <c r="B8" s="331"/>
      <c r="C8" s="331"/>
      <c r="D8" s="331"/>
      <c r="E8" s="331"/>
      <c r="F8" s="66"/>
      <c r="G8" s="66"/>
    </row>
    <row r="10" spans="1:8" x14ac:dyDescent="0.3">
      <c r="A10" t="s">
        <v>255</v>
      </c>
    </row>
    <row r="11" spans="1:8" x14ac:dyDescent="0.3">
      <c r="A11" t="s">
        <v>257</v>
      </c>
    </row>
    <row r="12" spans="1:8" x14ac:dyDescent="0.3">
      <c r="A12" t="s">
        <v>207</v>
      </c>
    </row>
    <row r="14" spans="1:8" x14ac:dyDescent="0.3">
      <c r="C14" s="66" t="s">
        <v>101</v>
      </c>
      <c r="D14" s="138" t="s">
        <v>208</v>
      </c>
      <c r="E14" s="138" t="s">
        <v>210</v>
      </c>
      <c r="F14" s="66"/>
      <c r="G14" s="66"/>
    </row>
    <row r="15" spans="1:8" x14ac:dyDescent="0.3">
      <c r="C15" s="134" t="s">
        <v>152</v>
      </c>
      <c r="D15" s="134" t="s">
        <v>209</v>
      </c>
      <c r="E15" s="134" t="s">
        <v>211</v>
      </c>
      <c r="F15" s="66"/>
      <c r="G15" s="66"/>
    </row>
    <row r="16" spans="1:8" x14ac:dyDescent="0.3">
      <c r="B16" s="17">
        <v>1</v>
      </c>
      <c r="C16" s="17">
        <v>2</v>
      </c>
      <c r="D16" s="17">
        <v>3</v>
      </c>
      <c r="E16" s="17">
        <v>4</v>
      </c>
      <c r="F16" s="66"/>
      <c r="G16" s="66"/>
    </row>
    <row r="17" spans="1:7" x14ac:dyDescent="0.3">
      <c r="A17" s="15" t="s">
        <v>27</v>
      </c>
      <c r="B17" s="16" t="s">
        <v>26</v>
      </c>
    </row>
    <row r="18" spans="1:7" x14ac:dyDescent="0.3">
      <c r="A18">
        <v>6</v>
      </c>
      <c r="B18" t="s">
        <v>1</v>
      </c>
      <c r="C18" s="14">
        <f>C52</f>
        <v>8476500</v>
      </c>
      <c r="D18" s="14">
        <f>E18-C18</f>
        <v>-1440000</v>
      </c>
      <c r="E18" s="14">
        <f>E52</f>
        <v>7036500</v>
      </c>
      <c r="F18" s="14"/>
      <c r="G18" s="14"/>
    </row>
    <row r="19" spans="1:7" x14ac:dyDescent="0.3">
      <c r="A19">
        <v>7</v>
      </c>
      <c r="B19" t="s">
        <v>2</v>
      </c>
      <c r="C19" s="14">
        <f>C79</f>
        <v>50000</v>
      </c>
      <c r="D19" s="14"/>
      <c r="E19" s="14">
        <f>E79</f>
        <v>50000</v>
      </c>
      <c r="F19" s="14"/>
      <c r="G19" s="14"/>
    </row>
    <row r="20" spans="1:7" x14ac:dyDescent="0.3">
      <c r="A20" s="93"/>
      <c r="B20" s="16" t="s">
        <v>103</v>
      </c>
      <c r="C20" s="48">
        <f>SUM(C18:C19)</f>
        <v>8526500</v>
      </c>
      <c r="D20" s="14">
        <f t="shared" ref="D20:D37" si="0">E20-C20</f>
        <v>-1440000</v>
      </c>
      <c r="E20" s="48">
        <f>SUM(E18:E19)</f>
        <v>7086500</v>
      </c>
      <c r="F20" s="14"/>
      <c r="G20" s="14"/>
    </row>
    <row r="21" spans="1:7" x14ac:dyDescent="0.3">
      <c r="A21">
        <v>3</v>
      </c>
      <c r="B21" t="s">
        <v>3</v>
      </c>
      <c r="C21" s="14">
        <f>C97</f>
        <v>7919500</v>
      </c>
      <c r="D21" s="14">
        <f t="shared" si="0"/>
        <v>-1656400</v>
      </c>
      <c r="E21" s="14">
        <f>E97</f>
        <v>6263100</v>
      </c>
      <c r="F21" s="14"/>
      <c r="G21" s="14"/>
    </row>
    <row r="22" spans="1:7" x14ac:dyDescent="0.3">
      <c r="A22">
        <v>4</v>
      </c>
      <c r="B22" t="s">
        <v>4</v>
      </c>
      <c r="C22" s="14">
        <f>C136</f>
        <v>4512021.7300000004</v>
      </c>
      <c r="D22" s="14">
        <f t="shared" si="0"/>
        <v>-1676021.7300000004</v>
      </c>
      <c r="E22" s="14">
        <f>E136</f>
        <v>2836000</v>
      </c>
      <c r="F22" s="14"/>
      <c r="G22" s="14"/>
    </row>
    <row r="23" spans="1:7" x14ac:dyDescent="0.3">
      <c r="A23" s="93"/>
      <c r="B23" s="16" t="s">
        <v>104</v>
      </c>
      <c r="C23" s="48">
        <f>SUM(C21:C22)</f>
        <v>12431521.73</v>
      </c>
      <c r="D23" s="14">
        <f t="shared" si="0"/>
        <v>-3332421.7300000004</v>
      </c>
      <c r="E23" s="48">
        <f>SUM(E21:E22)</f>
        <v>9099100</v>
      </c>
      <c r="F23" s="14"/>
      <c r="G23" s="14"/>
    </row>
    <row r="24" spans="1:7" x14ac:dyDescent="0.3">
      <c r="A24" s="92"/>
      <c r="C24" s="14"/>
      <c r="D24" s="14"/>
      <c r="E24" s="14"/>
      <c r="F24" s="14"/>
      <c r="G24" s="14"/>
    </row>
    <row r="25" spans="1:7" x14ac:dyDescent="0.3">
      <c r="C25" s="14"/>
      <c r="D25" s="14"/>
      <c r="E25" s="14"/>
      <c r="F25" s="14"/>
      <c r="G25" s="14"/>
    </row>
    <row r="26" spans="1:7" x14ac:dyDescent="0.3">
      <c r="D26" s="14"/>
    </row>
    <row r="27" spans="1:7" x14ac:dyDescent="0.3">
      <c r="A27" s="15" t="s">
        <v>28</v>
      </c>
      <c r="B27" s="16" t="s">
        <v>66</v>
      </c>
      <c r="D27" s="14"/>
    </row>
    <row r="28" spans="1:7" x14ac:dyDescent="0.3">
      <c r="A28">
        <v>8</v>
      </c>
      <c r="B28" t="s">
        <v>5</v>
      </c>
      <c r="C28" s="14">
        <f>C151</f>
        <v>302000</v>
      </c>
      <c r="D28" s="14">
        <f t="shared" si="0"/>
        <v>-297000</v>
      </c>
      <c r="E28" s="14">
        <f>E151</f>
        <v>5000</v>
      </c>
      <c r="F28" s="14"/>
      <c r="G28" s="14"/>
    </row>
    <row r="29" spans="1:7" x14ac:dyDescent="0.3">
      <c r="A29">
        <v>5</v>
      </c>
      <c r="B29" t="s">
        <v>6</v>
      </c>
      <c r="C29" s="14">
        <f>C160</f>
        <v>30000</v>
      </c>
      <c r="D29" s="14"/>
      <c r="E29" s="14">
        <f>E160</f>
        <v>30000</v>
      </c>
      <c r="F29" s="14"/>
      <c r="G29" s="14"/>
    </row>
    <row r="30" spans="1:7" x14ac:dyDescent="0.3">
      <c r="B30" t="s">
        <v>7</v>
      </c>
      <c r="C30" s="14">
        <f>C28-C29</f>
        <v>272000</v>
      </c>
      <c r="D30" s="14">
        <f t="shared" si="0"/>
        <v>-297000</v>
      </c>
      <c r="E30" s="14">
        <f>E28-E29</f>
        <v>-25000</v>
      </c>
      <c r="F30" s="14"/>
      <c r="G30" s="14"/>
    </row>
    <row r="31" spans="1:7" x14ac:dyDescent="0.3">
      <c r="C31" s="14"/>
      <c r="D31" s="14"/>
      <c r="E31" s="14"/>
      <c r="F31" s="14"/>
      <c r="G31" s="14"/>
    </row>
    <row r="32" spans="1:7" x14ac:dyDescent="0.3">
      <c r="C32" s="14"/>
      <c r="D32" s="14"/>
      <c r="E32" s="14"/>
      <c r="F32" s="14"/>
      <c r="G32" s="14"/>
    </row>
    <row r="33" spans="1:7" x14ac:dyDescent="0.3">
      <c r="C33" s="14"/>
      <c r="D33" s="14"/>
      <c r="E33" s="14"/>
      <c r="F33" s="14"/>
      <c r="G33" s="14"/>
    </row>
    <row r="34" spans="1:7" x14ac:dyDescent="0.3">
      <c r="A34" s="15" t="s">
        <v>29</v>
      </c>
      <c r="B34" s="16" t="s">
        <v>108</v>
      </c>
      <c r="C34" s="14"/>
      <c r="D34" s="14"/>
      <c r="E34" s="14"/>
      <c r="F34" s="14"/>
      <c r="G34" s="14"/>
    </row>
    <row r="35" spans="1:7" x14ac:dyDescent="0.3">
      <c r="A35" s="92"/>
      <c r="B35" t="s">
        <v>105</v>
      </c>
      <c r="C35" s="14">
        <f>C20+C28</f>
        <v>8828500</v>
      </c>
      <c r="D35" s="14">
        <f t="shared" si="0"/>
        <v>-1737000</v>
      </c>
      <c r="E35" s="14">
        <f>E20+E28</f>
        <v>7091500</v>
      </c>
      <c r="F35" s="14"/>
      <c r="G35" s="14"/>
    </row>
    <row r="36" spans="1:7" x14ac:dyDescent="0.3">
      <c r="B36" t="s">
        <v>52</v>
      </c>
      <c r="C36" s="14">
        <f>C23+C29</f>
        <v>12461521.73</v>
      </c>
      <c r="D36" s="14">
        <f t="shared" si="0"/>
        <v>-3332421.7300000004</v>
      </c>
      <c r="E36" s="14">
        <f>E23+E29</f>
        <v>9129100</v>
      </c>
      <c r="F36" s="14"/>
      <c r="G36" s="14"/>
    </row>
    <row r="37" spans="1:7" x14ac:dyDescent="0.3">
      <c r="B37" t="s">
        <v>106</v>
      </c>
      <c r="C37" s="14">
        <f>C36-C35</f>
        <v>3633021.7300000004</v>
      </c>
      <c r="D37" s="14">
        <f t="shared" si="0"/>
        <v>-1595421.7300000004</v>
      </c>
      <c r="E37" s="14">
        <f t="shared" ref="E37" si="1">E36-E35</f>
        <v>2037600</v>
      </c>
      <c r="F37" s="14"/>
      <c r="G37" s="14"/>
    </row>
    <row r="38" spans="1:7" x14ac:dyDescent="0.3">
      <c r="B38" t="s">
        <v>107</v>
      </c>
      <c r="C38" s="14">
        <v>0</v>
      </c>
      <c r="D38" s="14">
        <v>0</v>
      </c>
      <c r="E38" s="14">
        <v>0</v>
      </c>
      <c r="F38" s="14"/>
      <c r="G38" s="14"/>
    </row>
    <row r="39" spans="1:7" x14ac:dyDescent="0.3">
      <c r="C39" s="14"/>
      <c r="D39" s="14"/>
      <c r="E39" s="14"/>
      <c r="F39" s="14"/>
      <c r="G39" s="14"/>
    </row>
    <row r="40" spans="1:7" x14ac:dyDescent="0.3">
      <c r="C40" s="14"/>
      <c r="D40" s="14"/>
      <c r="E40" s="14"/>
      <c r="F40" s="14"/>
      <c r="G40" s="14"/>
    </row>
    <row r="41" spans="1:7" x14ac:dyDescent="0.3">
      <c r="A41" s="331" t="s">
        <v>8</v>
      </c>
      <c r="B41" s="331"/>
      <c r="C41" s="331"/>
      <c r="D41" s="331"/>
      <c r="E41" s="331"/>
      <c r="F41" s="66"/>
      <c r="G41" s="66"/>
    </row>
    <row r="42" spans="1:7" x14ac:dyDescent="0.3">
      <c r="A42" s="34"/>
      <c r="B42" s="34"/>
      <c r="C42" s="34"/>
      <c r="D42" s="34"/>
      <c r="E42" s="34"/>
      <c r="F42" s="66"/>
      <c r="G42" s="66"/>
    </row>
    <row r="43" spans="1:7" x14ac:dyDescent="0.3">
      <c r="B43" t="s">
        <v>212</v>
      </c>
    </row>
    <row r="44" spans="1:7" x14ac:dyDescent="0.3">
      <c r="A44" t="s">
        <v>213</v>
      </c>
    </row>
    <row r="45" spans="1:7" ht="15" customHeight="1" x14ac:dyDescent="0.3"/>
    <row r="46" spans="1:7" ht="15" customHeight="1" x14ac:dyDescent="0.3">
      <c r="A46" s="15" t="s">
        <v>27</v>
      </c>
      <c r="B46" s="16" t="s">
        <v>65</v>
      </c>
      <c r="F46" s="220"/>
    </row>
    <row r="47" spans="1:7" x14ac:dyDescent="0.3">
      <c r="A47" s="15"/>
      <c r="B47" s="221" t="s">
        <v>214</v>
      </c>
    </row>
    <row r="49" spans="1:7" ht="57.6" x14ac:dyDescent="0.3">
      <c r="A49" s="1" t="s">
        <v>9</v>
      </c>
      <c r="B49" s="2" t="s">
        <v>10</v>
      </c>
      <c r="C49" s="2" t="s">
        <v>153</v>
      </c>
      <c r="D49" s="2" t="s">
        <v>234</v>
      </c>
      <c r="E49" s="2" t="s">
        <v>204</v>
      </c>
      <c r="F49" s="70"/>
      <c r="G49" s="70"/>
    </row>
    <row r="50" spans="1:7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71"/>
      <c r="G50" s="71"/>
    </row>
    <row r="51" spans="1:7" x14ac:dyDescent="0.3">
      <c r="A51" s="11"/>
      <c r="B51" s="12" t="s">
        <v>25</v>
      </c>
      <c r="C51" s="13">
        <f>C52+C79</f>
        <v>8526500</v>
      </c>
      <c r="D51" s="13">
        <f>D52+D79</f>
        <v>-1440000</v>
      </c>
      <c r="E51" s="13">
        <f>E52+E79</f>
        <v>7086500</v>
      </c>
      <c r="F51" s="18"/>
      <c r="G51" s="18"/>
    </row>
    <row r="52" spans="1:7" x14ac:dyDescent="0.3">
      <c r="A52" s="4">
        <v>6</v>
      </c>
      <c r="B52" s="4" t="s">
        <v>1</v>
      </c>
      <c r="C52" s="5">
        <f>C54+C59+C63+C69</f>
        <v>8476500</v>
      </c>
      <c r="D52" s="5">
        <f>D54+D59+D63+D69</f>
        <v>-1440000</v>
      </c>
      <c r="E52" s="5">
        <f>E54+E59+E63+E69</f>
        <v>7036500</v>
      </c>
      <c r="F52" s="9"/>
      <c r="G52" s="9"/>
    </row>
    <row r="53" spans="1:7" x14ac:dyDescent="0.3">
      <c r="A53" s="4"/>
      <c r="B53" s="4" t="s">
        <v>111</v>
      </c>
      <c r="C53" s="5">
        <f>C54</f>
        <v>4674000</v>
      </c>
      <c r="D53" s="5"/>
      <c r="E53" s="5">
        <f>E54</f>
        <v>4674000</v>
      </c>
      <c r="F53" s="9"/>
      <c r="G53" s="9"/>
    </row>
    <row r="54" spans="1:7" x14ac:dyDescent="0.3">
      <c r="A54" s="4">
        <v>61</v>
      </c>
      <c r="B54" s="4" t="s">
        <v>11</v>
      </c>
      <c r="C54" s="5">
        <f>SUM(C55:C57)</f>
        <v>4674000</v>
      </c>
      <c r="D54" s="5"/>
      <c r="E54" s="5">
        <f>SUM(E55:E57)</f>
        <v>4674000</v>
      </c>
      <c r="F54" s="9"/>
      <c r="G54" s="9"/>
    </row>
    <row r="55" spans="1:7" x14ac:dyDescent="0.3">
      <c r="A55" s="67">
        <v>611</v>
      </c>
      <c r="B55" s="67" t="s">
        <v>12</v>
      </c>
      <c r="C55" s="68">
        <v>4500000</v>
      </c>
      <c r="D55" s="68"/>
      <c r="E55" s="68">
        <v>4500000</v>
      </c>
      <c r="F55" s="72"/>
      <c r="G55" s="72"/>
    </row>
    <row r="56" spans="1:7" x14ac:dyDescent="0.3">
      <c r="A56" s="67">
        <v>613</v>
      </c>
      <c r="B56" s="67" t="s">
        <v>13</v>
      </c>
      <c r="C56" s="68">
        <v>160000</v>
      </c>
      <c r="D56" s="68"/>
      <c r="E56" s="68">
        <v>160000</v>
      </c>
      <c r="F56" s="72"/>
      <c r="G56" s="72"/>
    </row>
    <row r="57" spans="1:7" x14ac:dyDescent="0.3">
      <c r="A57" s="67">
        <v>614</v>
      </c>
      <c r="B57" s="67" t="s">
        <v>14</v>
      </c>
      <c r="C57" s="68">
        <v>14000</v>
      </c>
      <c r="D57" s="68"/>
      <c r="E57" s="68">
        <v>14000</v>
      </c>
      <c r="F57" s="72"/>
      <c r="G57" s="72"/>
    </row>
    <row r="58" spans="1:7" x14ac:dyDescent="0.3">
      <c r="A58" s="67"/>
      <c r="B58" s="4" t="s">
        <v>110</v>
      </c>
      <c r="C58" s="5">
        <f>C59</f>
        <v>2720000</v>
      </c>
      <c r="D58" s="5">
        <f>D59</f>
        <v>-1440000</v>
      </c>
      <c r="E58" s="5">
        <f>E59</f>
        <v>1280000</v>
      </c>
      <c r="F58" s="72"/>
      <c r="G58" s="72"/>
    </row>
    <row r="59" spans="1:7" x14ac:dyDescent="0.3">
      <c r="A59" s="4">
        <v>63</v>
      </c>
      <c r="B59" s="4" t="s">
        <v>15</v>
      </c>
      <c r="C59" s="5">
        <f>SUM(C60:C62)</f>
        <v>2720000</v>
      </c>
      <c r="D59" s="5">
        <f>SUM(D60:D62)</f>
        <v>-1440000</v>
      </c>
      <c r="E59" s="5">
        <f>SUM(E60:E62)</f>
        <v>1280000</v>
      </c>
      <c r="F59" s="9"/>
      <c r="G59" s="9"/>
    </row>
    <row r="60" spans="1:7" x14ac:dyDescent="0.3">
      <c r="A60" s="67">
        <v>633</v>
      </c>
      <c r="B60" s="67" t="s">
        <v>16</v>
      </c>
      <c r="C60" s="68">
        <v>2340000</v>
      </c>
      <c r="D60" s="68">
        <f>E60-C60</f>
        <v>-1390000</v>
      </c>
      <c r="E60" s="68">
        <v>950000</v>
      </c>
      <c r="F60" s="243"/>
      <c r="G60" s="72"/>
    </row>
    <row r="61" spans="1:7" x14ac:dyDescent="0.3">
      <c r="A61" s="67">
        <v>634</v>
      </c>
      <c r="B61" s="67" t="s">
        <v>98</v>
      </c>
      <c r="C61" s="68">
        <v>80000</v>
      </c>
      <c r="D61" s="68">
        <f t="shared" ref="D61" si="2">E61-C61</f>
        <v>-50000</v>
      </c>
      <c r="E61" s="68">
        <v>30000</v>
      </c>
      <c r="F61" s="105"/>
      <c r="G61" s="72"/>
    </row>
    <row r="62" spans="1:7" x14ac:dyDescent="0.3">
      <c r="A62" s="67">
        <v>638</v>
      </c>
      <c r="B62" s="67" t="s">
        <v>99</v>
      </c>
      <c r="C62" s="68">
        <v>300000</v>
      </c>
      <c r="D62" s="68"/>
      <c r="E62" s="68">
        <v>300000</v>
      </c>
      <c r="F62" s="105"/>
      <c r="G62" s="72"/>
    </row>
    <row r="63" spans="1:7" x14ac:dyDescent="0.3">
      <c r="A63" s="4">
        <v>64</v>
      </c>
      <c r="B63" s="4" t="s">
        <v>17</v>
      </c>
      <c r="C63" s="5">
        <f>C65+C67</f>
        <v>632000</v>
      </c>
      <c r="D63" s="5"/>
      <c r="E63" s="5">
        <f>E65+E67</f>
        <v>632000</v>
      </c>
      <c r="F63" s="9"/>
      <c r="G63" s="9"/>
    </row>
    <row r="64" spans="1:7" x14ac:dyDescent="0.3">
      <c r="A64" s="4"/>
      <c r="B64" s="4" t="s">
        <v>111</v>
      </c>
      <c r="C64" s="5">
        <f>C65</f>
        <v>2000</v>
      </c>
      <c r="D64" s="5"/>
      <c r="E64" s="5">
        <f>E65</f>
        <v>2000</v>
      </c>
      <c r="F64" s="9"/>
      <c r="G64" s="9"/>
    </row>
    <row r="65" spans="1:94" x14ac:dyDescent="0.3">
      <c r="A65" s="67">
        <v>641</v>
      </c>
      <c r="B65" s="67" t="s">
        <v>18</v>
      </c>
      <c r="C65" s="68">
        <v>2000</v>
      </c>
      <c r="D65" s="68"/>
      <c r="E65" s="68">
        <v>2000</v>
      </c>
      <c r="F65" s="72"/>
      <c r="G65" s="72"/>
    </row>
    <row r="66" spans="1:94" x14ac:dyDescent="0.3">
      <c r="A66" s="67"/>
      <c r="B66" s="4" t="s">
        <v>112</v>
      </c>
      <c r="C66" s="5">
        <f>C67</f>
        <v>630000</v>
      </c>
      <c r="D66" s="5"/>
      <c r="E66" s="5">
        <f>E67</f>
        <v>630000</v>
      </c>
      <c r="F66" s="72"/>
      <c r="G66" s="72"/>
    </row>
    <row r="67" spans="1:94" x14ac:dyDescent="0.3">
      <c r="A67" s="67">
        <v>642</v>
      </c>
      <c r="B67" s="67" t="s">
        <v>19</v>
      </c>
      <c r="C67" s="68">
        <v>630000</v>
      </c>
      <c r="D67" s="68"/>
      <c r="E67" s="68">
        <v>630000</v>
      </c>
      <c r="F67" s="72"/>
      <c r="G67" s="72"/>
    </row>
    <row r="68" spans="1:94" x14ac:dyDescent="0.3">
      <c r="A68" s="4">
        <v>65</v>
      </c>
      <c r="B68" s="4" t="s">
        <v>20</v>
      </c>
      <c r="C68" s="5"/>
      <c r="D68" s="5"/>
      <c r="E68" s="5"/>
      <c r="F68" s="9"/>
      <c r="G68" s="9"/>
    </row>
    <row r="69" spans="1:94" x14ac:dyDescent="0.3">
      <c r="A69" s="4"/>
      <c r="B69" s="4" t="s">
        <v>21</v>
      </c>
      <c r="C69" s="5">
        <f>C71+C73+C74</f>
        <v>450500</v>
      </c>
      <c r="D69" s="5"/>
      <c r="E69" s="5">
        <f>E71+E73+E74</f>
        <v>450500</v>
      </c>
      <c r="F69" s="9"/>
      <c r="G69" s="9"/>
    </row>
    <row r="70" spans="1:94" x14ac:dyDescent="0.3">
      <c r="A70" s="4"/>
      <c r="B70" s="4" t="s">
        <v>111</v>
      </c>
      <c r="C70" s="5">
        <f>C71</f>
        <v>500</v>
      </c>
      <c r="D70" s="5"/>
      <c r="E70" s="5">
        <f>E71</f>
        <v>500</v>
      </c>
      <c r="F70" s="9"/>
      <c r="G70" s="9"/>
    </row>
    <row r="71" spans="1:94" s="25" customFormat="1" x14ac:dyDescent="0.3">
      <c r="A71" s="67">
        <v>651</v>
      </c>
      <c r="B71" s="67" t="s">
        <v>22</v>
      </c>
      <c r="C71" s="68">
        <v>500</v>
      </c>
      <c r="D71" s="68"/>
      <c r="E71" s="68">
        <v>500</v>
      </c>
      <c r="F71" s="72"/>
      <c r="G71" s="7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s="25" customFormat="1" x14ac:dyDescent="0.3">
      <c r="A72" s="67"/>
      <c r="B72" s="4" t="s">
        <v>112</v>
      </c>
      <c r="C72" s="5">
        <f>C73+C74</f>
        <v>450000</v>
      </c>
      <c r="D72" s="5"/>
      <c r="E72" s="5">
        <f>E73+E74</f>
        <v>450000</v>
      </c>
      <c r="F72" s="72"/>
      <c r="G72" s="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x14ac:dyDescent="0.3">
      <c r="A73" s="67">
        <v>652</v>
      </c>
      <c r="B73" s="67" t="s">
        <v>23</v>
      </c>
      <c r="C73" s="68">
        <v>240000</v>
      </c>
      <c r="D73" s="68"/>
      <c r="E73" s="68">
        <v>240000</v>
      </c>
      <c r="F73" s="72"/>
      <c r="G73" s="72"/>
    </row>
    <row r="74" spans="1:94" x14ac:dyDescent="0.3">
      <c r="A74" s="67">
        <v>653</v>
      </c>
      <c r="B74" s="67" t="s">
        <v>24</v>
      </c>
      <c r="C74" s="68">
        <v>210000</v>
      </c>
      <c r="D74" s="68"/>
      <c r="E74" s="68">
        <v>210000</v>
      </c>
      <c r="F74" s="72"/>
      <c r="G74" s="72"/>
    </row>
    <row r="75" spans="1:94" x14ac:dyDescent="0.3">
      <c r="A75" s="67"/>
      <c r="B75" s="67"/>
      <c r="C75" s="68"/>
      <c r="D75" s="68"/>
      <c r="E75" s="68"/>
      <c r="F75" s="72"/>
      <c r="G75" s="72"/>
    </row>
    <row r="76" spans="1:94" ht="57.6" x14ac:dyDescent="0.3">
      <c r="A76" s="1" t="s">
        <v>9</v>
      </c>
      <c r="B76" s="2" t="s">
        <v>10</v>
      </c>
      <c r="C76" s="2" t="s">
        <v>153</v>
      </c>
      <c r="D76" s="2" t="s">
        <v>234</v>
      </c>
      <c r="E76" s="2" t="s">
        <v>226</v>
      </c>
      <c r="F76" s="70"/>
      <c r="G76" s="70"/>
    </row>
    <row r="77" spans="1:94" x14ac:dyDescent="0.3">
      <c r="A77" s="3">
        <v>1</v>
      </c>
      <c r="B77" s="3">
        <v>2</v>
      </c>
      <c r="C77" s="3">
        <v>3</v>
      </c>
      <c r="D77" s="3">
        <v>4</v>
      </c>
      <c r="E77" s="3">
        <v>5</v>
      </c>
      <c r="F77" s="71"/>
      <c r="G77" s="71"/>
    </row>
    <row r="78" spans="1:94" ht="28.8" x14ac:dyDescent="0.3">
      <c r="A78" s="3"/>
      <c r="B78" s="271" t="s">
        <v>113</v>
      </c>
      <c r="C78" s="13">
        <f>C79</f>
        <v>50000</v>
      </c>
      <c r="D78" s="13"/>
      <c r="E78" s="13">
        <f>E79</f>
        <v>50000</v>
      </c>
      <c r="F78" s="71"/>
      <c r="G78" s="71"/>
    </row>
    <row r="79" spans="1:94" x14ac:dyDescent="0.3">
      <c r="A79" s="8">
        <v>7</v>
      </c>
      <c r="B79" s="5" t="s">
        <v>2</v>
      </c>
      <c r="C79" s="5">
        <f>C80+C82</f>
        <v>50000</v>
      </c>
      <c r="D79" s="5"/>
      <c r="E79" s="5">
        <f>E80+E82</f>
        <v>50000</v>
      </c>
      <c r="F79" s="9"/>
      <c r="G79" s="9"/>
    </row>
    <row r="80" spans="1:94" x14ac:dyDescent="0.3">
      <c r="A80" s="8">
        <v>71</v>
      </c>
      <c r="B80" s="5" t="s">
        <v>232</v>
      </c>
      <c r="C80" s="5">
        <f>C81</f>
        <v>10000</v>
      </c>
      <c r="D80" s="5"/>
      <c r="E80" s="5">
        <f>E81</f>
        <v>10000</v>
      </c>
      <c r="F80" s="9"/>
      <c r="G80" s="9"/>
    </row>
    <row r="81" spans="1:7" x14ac:dyDescent="0.3">
      <c r="A81" s="224">
        <v>711</v>
      </c>
      <c r="B81" s="149" t="s">
        <v>227</v>
      </c>
      <c r="C81" s="68">
        <v>10000</v>
      </c>
      <c r="D81" s="68"/>
      <c r="E81" s="68">
        <v>10000</v>
      </c>
      <c r="F81" s="72"/>
      <c r="G81" s="72"/>
    </row>
    <row r="82" spans="1:7" x14ac:dyDescent="0.3">
      <c r="A82" s="262">
        <v>72</v>
      </c>
      <c r="B82" s="150" t="s">
        <v>231</v>
      </c>
      <c r="C82" s="5">
        <f>C83</f>
        <v>40000</v>
      </c>
      <c r="D82" s="5"/>
      <c r="E82" s="5">
        <f>E83</f>
        <v>40000</v>
      </c>
      <c r="F82" s="72"/>
      <c r="G82" s="72"/>
    </row>
    <row r="83" spans="1:7" x14ac:dyDescent="0.3">
      <c r="A83" s="69">
        <v>721</v>
      </c>
      <c r="B83" s="261" t="s">
        <v>230</v>
      </c>
      <c r="C83" s="68">
        <v>40000</v>
      </c>
      <c r="D83" s="68"/>
      <c r="E83" s="68">
        <v>40000</v>
      </c>
      <c r="F83" s="72"/>
      <c r="G83" s="72"/>
    </row>
    <row r="84" spans="1:7" x14ac:dyDescent="0.3">
      <c r="A84" s="69"/>
      <c r="B84" s="68"/>
      <c r="C84" s="68"/>
      <c r="D84" s="68"/>
      <c r="E84" s="68"/>
      <c r="F84" s="72"/>
      <c r="G84" s="72"/>
    </row>
    <row r="85" spans="1:7" ht="57.6" x14ac:dyDescent="0.3">
      <c r="A85" s="1" t="s">
        <v>9</v>
      </c>
      <c r="B85" s="2" t="s">
        <v>10</v>
      </c>
      <c r="C85" s="2" t="s">
        <v>153</v>
      </c>
      <c r="D85" s="2" t="s">
        <v>234</v>
      </c>
      <c r="E85" s="2" t="s">
        <v>228</v>
      </c>
      <c r="F85" s="72"/>
      <c r="G85" s="72"/>
    </row>
    <row r="86" spans="1:7" x14ac:dyDescent="0.3">
      <c r="A86" s="3">
        <v>1</v>
      </c>
      <c r="B86" s="3">
        <v>2</v>
      </c>
      <c r="C86" s="3">
        <v>3</v>
      </c>
      <c r="D86" s="3">
        <v>4</v>
      </c>
      <c r="E86" s="3">
        <v>5</v>
      </c>
      <c r="F86" s="72"/>
      <c r="G86" s="72"/>
    </row>
    <row r="87" spans="1:7" x14ac:dyDescent="0.3">
      <c r="A87" s="3"/>
      <c r="B87" s="12" t="s">
        <v>114</v>
      </c>
      <c r="C87" s="13">
        <v>302000</v>
      </c>
      <c r="D87" s="13">
        <f>D88</f>
        <v>-297000</v>
      </c>
      <c r="E87" s="13">
        <f>E88</f>
        <v>5000</v>
      </c>
      <c r="F87" s="72"/>
      <c r="G87" s="72"/>
    </row>
    <row r="88" spans="1:7" x14ac:dyDescent="0.3">
      <c r="A88" s="4">
        <v>8</v>
      </c>
      <c r="B88" s="4" t="s">
        <v>5</v>
      </c>
      <c r="C88" s="5">
        <f>C89+C91</f>
        <v>302000</v>
      </c>
      <c r="D88" s="5">
        <f>D89+D91</f>
        <v>-297000</v>
      </c>
      <c r="E88" s="5">
        <f>E89+E91</f>
        <v>5000</v>
      </c>
      <c r="F88" s="72"/>
      <c r="G88" s="72"/>
    </row>
    <row r="89" spans="1:7" x14ac:dyDescent="0.3">
      <c r="A89" s="4">
        <v>81</v>
      </c>
      <c r="B89" s="4" t="s">
        <v>76</v>
      </c>
      <c r="C89" s="5">
        <f>C90</f>
        <v>5000</v>
      </c>
      <c r="D89" s="5"/>
      <c r="E89" s="5">
        <f>E90</f>
        <v>5000</v>
      </c>
      <c r="F89" s="72"/>
      <c r="G89" s="72"/>
    </row>
    <row r="90" spans="1:7" x14ac:dyDescent="0.3">
      <c r="A90" s="67">
        <v>812</v>
      </c>
      <c r="B90" s="67" t="s">
        <v>77</v>
      </c>
      <c r="C90" s="270">
        <v>5000</v>
      </c>
      <c r="D90" s="270"/>
      <c r="E90" s="270">
        <v>5000</v>
      </c>
      <c r="F90" s="72"/>
      <c r="G90" s="72"/>
    </row>
    <row r="91" spans="1:7" x14ac:dyDescent="0.3">
      <c r="A91" s="4">
        <v>83</v>
      </c>
      <c r="B91" s="4" t="s">
        <v>201</v>
      </c>
      <c r="C91" s="5">
        <f>C92</f>
        <v>297000</v>
      </c>
      <c r="D91" s="5">
        <f>D92</f>
        <v>-297000</v>
      </c>
      <c r="E91" s="5">
        <f>E92</f>
        <v>0</v>
      </c>
      <c r="F91" s="72"/>
      <c r="G91" s="72"/>
    </row>
    <row r="92" spans="1:7" x14ac:dyDescent="0.3">
      <c r="A92" s="222">
        <v>832</v>
      </c>
      <c r="B92" s="222" t="s">
        <v>215</v>
      </c>
      <c r="C92" s="223">
        <v>297000</v>
      </c>
      <c r="D92" s="223">
        <v>-297000</v>
      </c>
      <c r="E92" s="223">
        <v>0</v>
      </c>
      <c r="F92" s="72"/>
      <c r="G92" s="72"/>
    </row>
    <row r="93" spans="1:7" x14ac:dyDescent="0.3">
      <c r="A93" s="6"/>
      <c r="B93" s="6"/>
      <c r="C93" s="68"/>
      <c r="D93" s="68"/>
      <c r="E93" s="68"/>
      <c r="F93" s="72"/>
      <c r="G93" s="10"/>
    </row>
    <row r="94" spans="1:7" ht="57.6" x14ac:dyDescent="0.3">
      <c r="A94" s="1" t="s">
        <v>9</v>
      </c>
      <c r="B94" s="2" t="s">
        <v>10</v>
      </c>
      <c r="C94" s="2" t="s">
        <v>153</v>
      </c>
      <c r="D94" s="2" t="s">
        <v>234</v>
      </c>
      <c r="E94" s="2" t="s">
        <v>228</v>
      </c>
      <c r="F94" s="10"/>
      <c r="G94" s="70"/>
    </row>
    <row r="95" spans="1:7" x14ac:dyDescent="0.3">
      <c r="A95" s="3">
        <v>1</v>
      </c>
      <c r="B95" s="3">
        <v>2</v>
      </c>
      <c r="C95" s="3">
        <v>3</v>
      </c>
      <c r="D95" s="3">
        <v>4</v>
      </c>
      <c r="E95" s="3">
        <v>5</v>
      </c>
      <c r="F95" s="70"/>
      <c r="G95" s="71"/>
    </row>
    <row r="96" spans="1:7" x14ac:dyDescent="0.3">
      <c r="A96" s="4"/>
      <c r="B96" s="4" t="s">
        <v>30</v>
      </c>
      <c r="C96" s="5">
        <f>C97+C136+C160</f>
        <v>12461521.73</v>
      </c>
      <c r="D96" s="5">
        <f>E96-C96</f>
        <v>-3362421.7300000004</v>
      </c>
      <c r="E96" s="5">
        <f>E97+E136</f>
        <v>9099100</v>
      </c>
      <c r="F96" s="71"/>
      <c r="G96" s="9"/>
    </row>
    <row r="97" spans="1:7" x14ac:dyDescent="0.3">
      <c r="A97" s="4">
        <v>3</v>
      </c>
      <c r="B97" s="4" t="s">
        <v>3</v>
      </c>
      <c r="C97" s="5">
        <f>C101+C105+C111+C115+C121+C125</f>
        <v>7919500</v>
      </c>
      <c r="D97" s="5">
        <f t="shared" ref="D97:D128" si="3">E97-C97</f>
        <v>-1656400</v>
      </c>
      <c r="E97" s="5">
        <f>E101+E105+E111+E115+E121+E125</f>
        <v>6263100</v>
      </c>
      <c r="F97" s="9"/>
      <c r="G97" s="9"/>
    </row>
    <row r="98" spans="1:7" x14ac:dyDescent="0.3">
      <c r="A98" s="4"/>
      <c r="B98" s="4" t="s">
        <v>111</v>
      </c>
      <c r="C98" s="5">
        <f>C101+C105</f>
        <v>3635000</v>
      </c>
      <c r="D98" s="5">
        <f t="shared" si="3"/>
        <v>-1543500</v>
      </c>
      <c r="E98" s="5">
        <f>E101+E105-E99-E100</f>
        <v>2091500</v>
      </c>
      <c r="F98" s="9"/>
      <c r="G98" s="9"/>
    </row>
    <row r="99" spans="1:7" x14ac:dyDescent="0.3">
      <c r="A99" s="4"/>
      <c r="B99" s="4" t="s">
        <v>112</v>
      </c>
      <c r="C99" s="5">
        <v>0</v>
      </c>
      <c r="D99" s="5">
        <f t="shared" si="3"/>
        <v>240000</v>
      </c>
      <c r="E99" s="5">
        <f>F385</f>
        <v>240000</v>
      </c>
      <c r="F99" s="9"/>
      <c r="G99" s="9"/>
    </row>
    <row r="100" spans="1:7" x14ac:dyDescent="0.3">
      <c r="A100" s="4"/>
      <c r="B100" s="4" t="s">
        <v>110</v>
      </c>
      <c r="C100" s="5">
        <v>0</v>
      </c>
      <c r="D100" s="5">
        <f t="shared" si="3"/>
        <v>421600</v>
      </c>
      <c r="E100" s="5">
        <f>F205+F374+F519+F546+F558</f>
        <v>421600</v>
      </c>
      <c r="F100" s="9"/>
      <c r="G100" s="9"/>
    </row>
    <row r="101" spans="1:7" x14ac:dyDescent="0.3">
      <c r="A101" s="4">
        <v>31</v>
      </c>
      <c r="B101" s="4" t="s">
        <v>31</v>
      </c>
      <c r="C101" s="5">
        <f>SUM(C102:C104)</f>
        <v>943500</v>
      </c>
      <c r="D101" s="5">
        <f t="shared" si="3"/>
        <v>-86900</v>
      </c>
      <c r="E101" s="5">
        <f>SUM(E102:E104)</f>
        <v>856600</v>
      </c>
      <c r="F101" s="9"/>
      <c r="G101" s="9"/>
    </row>
    <row r="102" spans="1:7" x14ac:dyDescent="0.3">
      <c r="A102" s="67">
        <v>311</v>
      </c>
      <c r="B102" s="67" t="s">
        <v>32</v>
      </c>
      <c r="C102" s="68">
        <v>735000</v>
      </c>
      <c r="D102" s="308">
        <f t="shared" si="3"/>
        <v>-36100</v>
      </c>
      <c r="E102" s="68">
        <f>F522+F549+F561</f>
        <v>698900</v>
      </c>
      <c r="F102" s="9"/>
      <c r="G102" s="72"/>
    </row>
    <row r="103" spans="1:7" x14ac:dyDescent="0.3">
      <c r="A103" s="67">
        <v>312</v>
      </c>
      <c r="B103" s="67" t="s">
        <v>33</v>
      </c>
      <c r="C103" s="68">
        <v>50000</v>
      </c>
      <c r="D103" s="308"/>
      <c r="E103" s="68">
        <f>F523</f>
        <v>50000</v>
      </c>
      <c r="F103" s="72"/>
      <c r="G103" s="72"/>
    </row>
    <row r="104" spans="1:7" ht="15" customHeight="1" x14ac:dyDescent="0.3">
      <c r="A104" s="67">
        <v>313</v>
      </c>
      <c r="B104" s="67" t="s">
        <v>34</v>
      </c>
      <c r="C104" s="68">
        <v>158500</v>
      </c>
      <c r="D104" s="308">
        <f t="shared" si="3"/>
        <v>-50800</v>
      </c>
      <c r="E104" s="68">
        <f>F524+F550+F562</f>
        <v>107700</v>
      </c>
      <c r="F104" s="72"/>
      <c r="G104" s="72"/>
    </row>
    <row r="105" spans="1:7" ht="15" customHeight="1" x14ac:dyDescent="0.3">
      <c r="A105" s="4">
        <v>32</v>
      </c>
      <c r="B105" s="4" t="s">
        <v>35</v>
      </c>
      <c r="C105" s="5">
        <f>SUM(C106:C109)</f>
        <v>2691500</v>
      </c>
      <c r="D105" s="5">
        <f t="shared" si="3"/>
        <v>-795000</v>
      </c>
      <c r="E105" s="5">
        <f>SUM(E106:E109)</f>
        <v>1896500</v>
      </c>
      <c r="F105" s="72"/>
      <c r="G105" s="72"/>
    </row>
    <row r="106" spans="1:7" ht="15" customHeight="1" x14ac:dyDescent="0.3">
      <c r="A106" s="67">
        <v>321</v>
      </c>
      <c r="B106" s="67" t="s">
        <v>36</v>
      </c>
      <c r="C106" s="68">
        <v>65500</v>
      </c>
      <c r="D106" s="5"/>
      <c r="E106" s="68">
        <f>F526+F552</f>
        <v>65500</v>
      </c>
      <c r="F106" s="72"/>
      <c r="G106" s="72"/>
    </row>
    <row r="107" spans="1:7" ht="15" customHeight="1" x14ac:dyDescent="0.3">
      <c r="A107" s="67">
        <v>322</v>
      </c>
      <c r="B107" s="67" t="s">
        <v>37</v>
      </c>
      <c r="C107" s="68">
        <v>235000</v>
      </c>
      <c r="D107" s="5"/>
      <c r="E107" s="68">
        <f>F377+F388+F411+F527</f>
        <v>245000</v>
      </c>
      <c r="F107" s="72"/>
      <c r="G107" s="72"/>
    </row>
    <row r="108" spans="1:7" ht="15" customHeight="1" x14ac:dyDescent="0.3">
      <c r="A108" s="67">
        <v>323</v>
      </c>
      <c r="B108" s="67" t="s">
        <v>38</v>
      </c>
      <c r="C108" s="68">
        <v>2021000</v>
      </c>
      <c r="D108" s="308">
        <f t="shared" si="3"/>
        <v>-751000</v>
      </c>
      <c r="E108" s="68">
        <f>F199+F237+F255+F300+F378+F389+F396+F404+F412+F528</f>
        <v>1270000</v>
      </c>
      <c r="F108" s="72"/>
      <c r="G108" s="72"/>
    </row>
    <row r="109" spans="1:7" ht="15" customHeight="1" x14ac:dyDescent="0.3">
      <c r="A109" s="67">
        <v>329</v>
      </c>
      <c r="B109" s="67" t="s">
        <v>39</v>
      </c>
      <c r="C109" s="68">
        <v>370000</v>
      </c>
      <c r="D109" s="308">
        <f t="shared" si="3"/>
        <v>-54000</v>
      </c>
      <c r="E109" s="68">
        <f>F200+F208+F238+F327+F529</f>
        <v>316000</v>
      </c>
      <c r="F109" s="72"/>
      <c r="G109" s="72"/>
    </row>
    <row r="110" spans="1:7" x14ac:dyDescent="0.3">
      <c r="A110" s="3"/>
      <c r="B110" s="12" t="s">
        <v>111</v>
      </c>
      <c r="C110" s="13">
        <f>C111</f>
        <v>15000</v>
      </c>
      <c r="D110" s="5"/>
      <c r="E110" s="13">
        <f>E111</f>
        <v>15000</v>
      </c>
      <c r="F110" s="70"/>
      <c r="G110" s="71"/>
    </row>
    <row r="111" spans="1:7" x14ac:dyDescent="0.3">
      <c r="A111" s="4">
        <v>34</v>
      </c>
      <c r="B111" s="4" t="s">
        <v>40</v>
      </c>
      <c r="C111" s="5">
        <f>C112</f>
        <v>15000</v>
      </c>
      <c r="D111" s="5"/>
      <c r="E111" s="5">
        <f>E112</f>
        <v>15000</v>
      </c>
      <c r="F111" s="70"/>
      <c r="G111" s="9"/>
    </row>
    <row r="112" spans="1:7" x14ac:dyDescent="0.3">
      <c r="A112" s="67">
        <v>343</v>
      </c>
      <c r="B112" s="67" t="s">
        <v>41</v>
      </c>
      <c r="C112" s="68">
        <v>15000</v>
      </c>
      <c r="D112" s="5"/>
      <c r="E112" s="68">
        <f>F531</f>
        <v>15000</v>
      </c>
      <c r="F112" s="71"/>
      <c r="G112" s="72"/>
    </row>
    <row r="113" spans="1:7" x14ac:dyDescent="0.3">
      <c r="A113" s="67"/>
      <c r="B113" s="4" t="s">
        <v>111</v>
      </c>
      <c r="C113" s="5">
        <f>C115-C114</f>
        <v>693500</v>
      </c>
      <c r="D113" s="5">
        <f t="shared" si="3"/>
        <v>510000</v>
      </c>
      <c r="E113" s="5">
        <f>E115-E114</f>
        <v>1203500</v>
      </c>
      <c r="F113" s="9"/>
      <c r="G113" s="72"/>
    </row>
    <row r="114" spans="1:7" x14ac:dyDescent="0.3">
      <c r="A114" s="67"/>
      <c r="B114" s="4" t="s">
        <v>112</v>
      </c>
      <c r="C114" s="251">
        <v>500000</v>
      </c>
      <c r="D114" s="5">
        <f t="shared" si="3"/>
        <v>-139000</v>
      </c>
      <c r="E114" s="251">
        <f>F428</f>
        <v>361000</v>
      </c>
      <c r="F114" s="9"/>
      <c r="G114" s="72"/>
    </row>
    <row r="115" spans="1:7" x14ac:dyDescent="0.3">
      <c r="A115" s="4">
        <v>36</v>
      </c>
      <c r="B115" s="4" t="s">
        <v>42</v>
      </c>
      <c r="C115" s="5">
        <f>C116+C117</f>
        <v>1193500</v>
      </c>
      <c r="D115" s="5">
        <f t="shared" si="3"/>
        <v>371000</v>
      </c>
      <c r="E115" s="5">
        <f>E116+E117</f>
        <v>1564500</v>
      </c>
      <c r="F115" s="9"/>
      <c r="G115" s="9"/>
    </row>
    <row r="116" spans="1:7" x14ac:dyDescent="0.3">
      <c r="A116" s="222">
        <v>363</v>
      </c>
      <c r="B116" s="222" t="s">
        <v>206</v>
      </c>
      <c r="C116" s="223">
        <v>3500</v>
      </c>
      <c r="D116" s="308">
        <f t="shared" si="3"/>
        <v>361000</v>
      </c>
      <c r="E116" s="223">
        <f>F433+F533+F564</f>
        <v>364500</v>
      </c>
      <c r="F116" s="9"/>
      <c r="G116" s="9"/>
    </row>
    <row r="117" spans="1:7" x14ac:dyDescent="0.3">
      <c r="A117" s="67">
        <v>366</v>
      </c>
      <c r="B117" s="67" t="s">
        <v>69</v>
      </c>
      <c r="C117" s="68">
        <v>1190000</v>
      </c>
      <c r="D117" s="308">
        <f t="shared" si="3"/>
        <v>10000</v>
      </c>
      <c r="E117" s="68">
        <f>F257+F264+F302</f>
        <v>1200000</v>
      </c>
      <c r="F117" s="72"/>
      <c r="G117" s="72"/>
    </row>
    <row r="118" spans="1:7" x14ac:dyDescent="0.3">
      <c r="A118" s="67"/>
      <c r="B118" s="4" t="s">
        <v>114</v>
      </c>
      <c r="C118" s="251">
        <v>5000</v>
      </c>
      <c r="D118" s="5">
        <f t="shared" si="3"/>
        <v>-5000</v>
      </c>
      <c r="E118" s="251">
        <v>0</v>
      </c>
      <c r="F118" s="9"/>
      <c r="G118" s="72"/>
    </row>
    <row r="119" spans="1:7" x14ac:dyDescent="0.3">
      <c r="A119" s="67"/>
      <c r="B119" s="4" t="s">
        <v>111</v>
      </c>
      <c r="C119" s="251">
        <f>C121-C120-C118</f>
        <v>856500</v>
      </c>
      <c r="D119" s="5">
        <f t="shared" si="3"/>
        <v>-133000</v>
      </c>
      <c r="E119" s="251">
        <f>E121-E120-E118</f>
        <v>723500</v>
      </c>
      <c r="F119" s="9"/>
      <c r="G119" s="72"/>
    </row>
    <row r="120" spans="1:7" x14ac:dyDescent="0.3">
      <c r="A120" s="67"/>
      <c r="B120" s="4" t="s">
        <v>110</v>
      </c>
      <c r="C120" s="251">
        <v>0</v>
      </c>
      <c r="D120" s="5">
        <f t="shared" si="3"/>
        <v>45000</v>
      </c>
      <c r="E120" s="251">
        <f>F288</f>
        <v>45000</v>
      </c>
      <c r="F120" s="9"/>
      <c r="G120" s="72"/>
    </row>
    <row r="121" spans="1:7" x14ac:dyDescent="0.3">
      <c r="A121" s="4">
        <v>37</v>
      </c>
      <c r="B121" s="4" t="s">
        <v>43</v>
      </c>
      <c r="C121" s="5">
        <f>C122</f>
        <v>861500</v>
      </c>
      <c r="D121" s="5">
        <f t="shared" si="3"/>
        <v>-93000</v>
      </c>
      <c r="E121" s="5">
        <f>E122</f>
        <v>768500</v>
      </c>
      <c r="F121" s="9"/>
      <c r="G121" s="9"/>
    </row>
    <row r="122" spans="1:7" x14ac:dyDescent="0.3">
      <c r="A122" s="67">
        <v>372</v>
      </c>
      <c r="B122" s="67" t="s">
        <v>44</v>
      </c>
      <c r="C122" s="68">
        <v>861500</v>
      </c>
      <c r="D122" s="308">
        <f t="shared" si="3"/>
        <v>-93000</v>
      </c>
      <c r="E122" s="68">
        <f>F215+F266+F273+F281+F291+F304+F311+F318</f>
        <v>768500</v>
      </c>
      <c r="F122" s="72"/>
      <c r="G122" s="72"/>
    </row>
    <row r="123" spans="1:7" x14ac:dyDescent="0.3">
      <c r="A123" s="4"/>
      <c r="B123" s="4" t="s">
        <v>111</v>
      </c>
      <c r="C123" s="5">
        <f>C125-C124</f>
        <v>2164500</v>
      </c>
      <c r="D123" s="5">
        <f t="shared" si="3"/>
        <v>-1052500</v>
      </c>
      <c r="E123" s="5">
        <f>E125-E124</f>
        <v>1112000</v>
      </c>
      <c r="F123" s="9"/>
      <c r="G123" s="72"/>
    </row>
    <row r="124" spans="1:7" ht="28.8" x14ac:dyDescent="0.3">
      <c r="A124" s="4"/>
      <c r="B124" s="110" t="s">
        <v>115</v>
      </c>
      <c r="C124" s="5">
        <v>50000</v>
      </c>
      <c r="D124" s="5"/>
      <c r="E124" s="5">
        <f>F501</f>
        <v>50000</v>
      </c>
      <c r="F124" s="9"/>
      <c r="G124" s="72"/>
    </row>
    <row r="125" spans="1:7" x14ac:dyDescent="0.3">
      <c r="A125" s="4">
        <v>38</v>
      </c>
      <c r="B125" s="4" t="s">
        <v>45</v>
      </c>
      <c r="C125" s="5">
        <f>SUM(C126:C128)</f>
        <v>2214500</v>
      </c>
      <c r="D125" s="5">
        <f t="shared" si="3"/>
        <v>-1052500</v>
      </c>
      <c r="E125" s="5">
        <f>SUM(E126:E128)</f>
        <v>1162000</v>
      </c>
      <c r="F125" s="9"/>
      <c r="G125" s="9"/>
    </row>
    <row r="126" spans="1:7" x14ac:dyDescent="0.3">
      <c r="A126" s="67">
        <v>381</v>
      </c>
      <c r="B126" s="67" t="s">
        <v>46</v>
      </c>
      <c r="C126" s="68">
        <v>714500</v>
      </c>
      <c r="D126" s="308">
        <f t="shared" si="3"/>
        <v>-12500</v>
      </c>
      <c r="E126" s="68">
        <f>F246+F293+F329+F336+F345+F352+F366</f>
        <v>702000</v>
      </c>
      <c r="F126" s="72"/>
      <c r="G126" s="72"/>
    </row>
    <row r="127" spans="1:7" x14ac:dyDescent="0.3">
      <c r="A127" s="67">
        <v>382</v>
      </c>
      <c r="B127" s="67" t="s">
        <v>74</v>
      </c>
      <c r="C127" s="68">
        <v>400000</v>
      </c>
      <c r="D127" s="308">
        <f t="shared" si="3"/>
        <v>-80000</v>
      </c>
      <c r="E127" s="68">
        <f>F359+F367</f>
        <v>320000</v>
      </c>
      <c r="F127" s="9"/>
      <c r="G127" s="72"/>
    </row>
    <row r="128" spans="1:7" x14ac:dyDescent="0.3">
      <c r="A128" s="67">
        <v>386</v>
      </c>
      <c r="B128" s="67" t="s">
        <v>70</v>
      </c>
      <c r="C128" s="68">
        <v>1100000</v>
      </c>
      <c r="D128" s="308">
        <f t="shared" si="3"/>
        <v>-960000</v>
      </c>
      <c r="E128" s="68">
        <f>F431+F504+F511</f>
        <v>140000</v>
      </c>
      <c r="F128" s="72"/>
      <c r="G128" s="72"/>
    </row>
    <row r="129" spans="1:94" x14ac:dyDescent="0.3">
      <c r="A129" s="67"/>
      <c r="B129" s="67"/>
      <c r="C129" s="68"/>
      <c r="D129" s="68"/>
      <c r="E129" s="68"/>
      <c r="F129" s="72"/>
      <c r="G129" s="72"/>
    </row>
    <row r="130" spans="1:94" ht="57.6" x14ac:dyDescent="0.3">
      <c r="A130" s="1" t="s">
        <v>9</v>
      </c>
      <c r="B130" s="2" t="s">
        <v>10</v>
      </c>
      <c r="C130" s="2" t="s">
        <v>153</v>
      </c>
      <c r="D130" s="2" t="s">
        <v>234</v>
      </c>
      <c r="E130" s="2" t="s">
        <v>228</v>
      </c>
      <c r="F130" s="72"/>
      <c r="G130" s="70"/>
    </row>
    <row r="131" spans="1:94" x14ac:dyDescent="0.3">
      <c r="A131" s="3">
        <v>1</v>
      </c>
      <c r="B131" s="3">
        <v>2</v>
      </c>
      <c r="C131" s="3">
        <v>3</v>
      </c>
      <c r="D131" s="3">
        <v>5</v>
      </c>
      <c r="E131" s="3">
        <v>6</v>
      </c>
      <c r="F131" s="72"/>
      <c r="G131" s="71"/>
    </row>
    <row r="132" spans="1:94" x14ac:dyDescent="0.3">
      <c r="A132" s="11"/>
      <c r="B132" s="4" t="s">
        <v>110</v>
      </c>
      <c r="C132" s="13">
        <v>1895000</v>
      </c>
      <c r="D132" s="13">
        <f>E132-C132</f>
        <v>-1642500</v>
      </c>
      <c r="E132" s="13">
        <f>F452+F477</f>
        <v>252500</v>
      </c>
      <c r="F132" s="72"/>
      <c r="G132" s="72"/>
    </row>
    <row r="133" spans="1:94" x14ac:dyDescent="0.3">
      <c r="A133" s="11"/>
      <c r="B133" s="4" t="s">
        <v>112</v>
      </c>
      <c r="C133" s="13">
        <v>500000</v>
      </c>
      <c r="D133" s="13">
        <f t="shared" ref="D133:D142" si="4">E133-C133</f>
        <v>69000</v>
      </c>
      <c r="E133" s="13">
        <f>F453</f>
        <v>569000</v>
      </c>
      <c r="F133" s="72"/>
      <c r="G133" s="72"/>
    </row>
    <row r="134" spans="1:94" s="16" customFormat="1" x14ac:dyDescent="0.3">
      <c r="A134" s="3"/>
      <c r="B134" s="12" t="s">
        <v>111</v>
      </c>
      <c r="C134" s="13">
        <f>C136-C132-C133-C135</f>
        <v>1820021.7300000004</v>
      </c>
      <c r="D134" s="13">
        <f t="shared" si="4"/>
        <v>194478.26999999955</v>
      </c>
      <c r="E134" s="13">
        <f>E136-E132-E133-E135</f>
        <v>2014500</v>
      </c>
      <c r="F134" s="70"/>
      <c r="G134" s="130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s="16" customFormat="1" x14ac:dyDescent="0.3">
      <c r="A135" s="3"/>
      <c r="B135" s="12" t="s">
        <v>114</v>
      </c>
      <c r="C135" s="13">
        <v>297000</v>
      </c>
      <c r="D135" s="13">
        <f t="shared" si="4"/>
        <v>-297000</v>
      </c>
      <c r="E135" s="13">
        <v>0</v>
      </c>
      <c r="F135" s="70"/>
      <c r="G135" s="130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s="16" customFormat="1" x14ac:dyDescent="0.3">
      <c r="A136" s="4">
        <v>4</v>
      </c>
      <c r="B136" s="4" t="s">
        <v>4</v>
      </c>
      <c r="C136" s="5">
        <f>C137+C139</f>
        <v>4512021.7300000004</v>
      </c>
      <c r="D136" s="13">
        <f t="shared" si="4"/>
        <v>-1676021.7300000004</v>
      </c>
      <c r="E136" s="5">
        <f>E137+E139</f>
        <v>2836000</v>
      </c>
      <c r="F136" s="70"/>
      <c r="G136" s="130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s="16" customFormat="1" x14ac:dyDescent="0.3">
      <c r="A137" s="4">
        <v>41</v>
      </c>
      <c r="B137" s="4" t="s">
        <v>164</v>
      </c>
      <c r="C137" s="5">
        <f>C138</f>
        <v>77000</v>
      </c>
      <c r="D137" s="13">
        <f t="shared" si="4"/>
        <v>-57000</v>
      </c>
      <c r="E137" s="5">
        <f>E138</f>
        <v>20000</v>
      </c>
      <c r="F137" s="70"/>
      <c r="G137" s="130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s="16" customFormat="1" x14ac:dyDescent="0.3">
      <c r="A138" s="254">
        <v>411</v>
      </c>
      <c r="B138" s="254" t="s">
        <v>194</v>
      </c>
      <c r="C138" s="240">
        <v>77000</v>
      </c>
      <c r="D138" s="309">
        <f t="shared" si="4"/>
        <v>-57000</v>
      </c>
      <c r="E138" s="240">
        <f>F222+F457+F467</f>
        <v>20000</v>
      </c>
      <c r="F138" s="70"/>
      <c r="G138" s="7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s="16" customFormat="1" x14ac:dyDescent="0.3">
      <c r="A139" s="4">
        <v>42</v>
      </c>
      <c r="B139" s="4" t="s">
        <v>47</v>
      </c>
      <c r="C139" s="5">
        <f>SUM(C140:C142)</f>
        <v>4435021.7300000004</v>
      </c>
      <c r="D139" s="13">
        <f t="shared" si="4"/>
        <v>-1619021.7300000004</v>
      </c>
      <c r="E139" s="5">
        <f>SUM(E140:E142)</f>
        <v>2816000</v>
      </c>
      <c r="F139" s="70"/>
      <c r="G139" s="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spans="1:94" s="16" customFormat="1" x14ac:dyDescent="0.3">
      <c r="A140" s="67">
        <v>421</v>
      </c>
      <c r="B140" s="67" t="s">
        <v>48</v>
      </c>
      <c r="C140" s="68">
        <v>3760021.73</v>
      </c>
      <c r="D140" s="309">
        <f t="shared" si="4"/>
        <v>-1310021.73</v>
      </c>
      <c r="E140" s="68">
        <f>F415+F423+F448+F459+F469+F479</f>
        <v>2450000</v>
      </c>
      <c r="F140" s="70"/>
      <c r="G140" s="9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</row>
    <row r="141" spans="1:94" s="16" customFormat="1" x14ac:dyDescent="0.3">
      <c r="A141" s="67">
        <v>422</v>
      </c>
      <c r="B141" s="159" t="s">
        <v>4</v>
      </c>
      <c r="C141" s="68">
        <v>165000</v>
      </c>
      <c r="D141" s="309">
        <f t="shared" si="4"/>
        <v>-100000</v>
      </c>
      <c r="E141" s="68">
        <f>F381+F416+F476+F540</f>
        <v>65000</v>
      </c>
      <c r="F141" s="70"/>
      <c r="G141" s="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s="16" customFormat="1" x14ac:dyDescent="0.3">
      <c r="A142" s="67">
        <v>426</v>
      </c>
      <c r="B142" s="194" t="s">
        <v>75</v>
      </c>
      <c r="C142" s="68">
        <v>510000</v>
      </c>
      <c r="D142" s="309">
        <f t="shared" si="4"/>
        <v>-209000</v>
      </c>
      <c r="E142" s="68">
        <f>F440+F480+F487+F494+F541</f>
        <v>301000</v>
      </c>
      <c r="F142" s="70"/>
      <c r="G142" s="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x14ac:dyDescent="0.3">
      <c r="F143" s="72"/>
      <c r="G143" s="72"/>
    </row>
    <row r="144" spans="1:94" s="28" customFormat="1" x14ac:dyDescent="0.3">
      <c r="A144" s="18" t="s">
        <v>28</v>
      </c>
      <c r="B144" s="9" t="s">
        <v>64</v>
      </c>
      <c r="C144" s="10"/>
      <c r="D144" s="10"/>
      <c r="E144"/>
      <c r="F144" s="10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</row>
    <row r="145" spans="1:94" s="28" customFormat="1" x14ac:dyDescent="0.3">
      <c r="A145" s="18"/>
      <c r="B145" s="9"/>
      <c r="C145" s="10"/>
      <c r="D145" s="10"/>
      <c r="E145"/>
      <c r="F145" s="7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</row>
    <row r="146" spans="1:94" s="27" customFormat="1" x14ac:dyDescent="0.3">
      <c r="A146" s="18"/>
      <c r="B146" s="228" t="s">
        <v>221</v>
      </c>
      <c r="C146" s="10"/>
      <c r="D146" s="10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</row>
    <row r="147" spans="1:94" s="27" customFormat="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</row>
    <row r="148" spans="1:94" ht="57.6" x14ac:dyDescent="0.3">
      <c r="A148" s="1" t="s">
        <v>9</v>
      </c>
      <c r="B148" s="2" t="s">
        <v>10</v>
      </c>
      <c r="C148" s="2" t="s">
        <v>153</v>
      </c>
      <c r="D148" s="2" t="s">
        <v>234</v>
      </c>
      <c r="E148" s="2" t="s">
        <v>228</v>
      </c>
      <c r="G148" s="70"/>
    </row>
    <row r="149" spans="1:94" x14ac:dyDescent="0.3">
      <c r="A149" s="3">
        <v>1</v>
      </c>
      <c r="B149" s="3">
        <v>2</v>
      </c>
      <c r="C149" s="3">
        <v>3</v>
      </c>
      <c r="D149" s="3">
        <v>4</v>
      </c>
      <c r="E149" s="3">
        <v>5</v>
      </c>
      <c r="G149" s="71"/>
    </row>
    <row r="150" spans="1:94" x14ac:dyDescent="0.3">
      <c r="A150" s="3"/>
      <c r="B150" s="12" t="s">
        <v>114</v>
      </c>
      <c r="C150" s="252">
        <f>C151</f>
        <v>302000</v>
      </c>
      <c r="D150" s="252">
        <f>D151</f>
        <v>-297000</v>
      </c>
      <c r="E150" s="252">
        <f>E151</f>
        <v>5000</v>
      </c>
      <c r="G150" s="71"/>
    </row>
    <row r="151" spans="1:94" x14ac:dyDescent="0.3">
      <c r="A151" s="8">
        <v>8</v>
      </c>
      <c r="B151" s="5" t="s">
        <v>5</v>
      </c>
      <c r="C151" s="253">
        <f>C152+C154</f>
        <v>302000</v>
      </c>
      <c r="D151" s="253">
        <f>D152+D154</f>
        <v>-297000</v>
      </c>
      <c r="E151" s="253">
        <f>E152+E154</f>
        <v>5000</v>
      </c>
      <c r="G151" s="71"/>
    </row>
    <row r="152" spans="1:94" x14ac:dyDescent="0.3">
      <c r="A152" s="8">
        <v>81</v>
      </c>
      <c r="B152" s="5" t="s">
        <v>67</v>
      </c>
      <c r="C152" s="253">
        <f>C153</f>
        <v>5000</v>
      </c>
      <c r="D152" s="253"/>
      <c r="E152" s="253">
        <f>E153</f>
        <v>5000</v>
      </c>
      <c r="G152" s="71"/>
    </row>
    <row r="153" spans="1:94" x14ac:dyDescent="0.3">
      <c r="A153" s="69">
        <v>812</v>
      </c>
      <c r="B153" s="94" t="s">
        <v>68</v>
      </c>
      <c r="C153" s="147">
        <v>5000</v>
      </c>
      <c r="D153" s="286"/>
      <c r="E153" s="147">
        <v>5000</v>
      </c>
      <c r="G153" s="71"/>
    </row>
    <row r="154" spans="1:94" x14ac:dyDescent="0.3">
      <c r="A154" s="8">
        <v>83</v>
      </c>
      <c r="B154" s="5" t="s">
        <v>201</v>
      </c>
      <c r="C154" s="252" t="str">
        <f>C155</f>
        <v>297.000,00</v>
      </c>
      <c r="D154" s="252">
        <f>D155</f>
        <v>-297000</v>
      </c>
      <c r="E154" s="252" t="str">
        <f>E155</f>
        <v>0</v>
      </c>
      <c r="G154" s="71"/>
    </row>
    <row r="155" spans="1:94" x14ac:dyDescent="0.3">
      <c r="A155" s="224">
        <v>832</v>
      </c>
      <c r="B155" s="149" t="s">
        <v>216</v>
      </c>
      <c r="C155" s="225" t="s">
        <v>202</v>
      </c>
      <c r="D155" s="287">
        <v>-297000</v>
      </c>
      <c r="E155" s="225" t="s">
        <v>236</v>
      </c>
    </row>
    <row r="156" spans="1:94" x14ac:dyDescent="0.3">
      <c r="A156" s="3"/>
      <c r="B156" s="6" t="s">
        <v>220</v>
      </c>
      <c r="C156" s="6"/>
      <c r="D156" s="7"/>
      <c r="E156" s="6"/>
    </row>
    <row r="157" spans="1:94" x14ac:dyDescent="0.3">
      <c r="A157" s="3"/>
      <c r="B157" s="6"/>
      <c r="C157" s="6"/>
      <c r="D157" s="7"/>
      <c r="E157" s="6"/>
    </row>
    <row r="158" spans="1:94" x14ac:dyDescent="0.3">
      <c r="A158" s="67"/>
      <c r="B158" s="12" t="s">
        <v>111</v>
      </c>
      <c r="C158" s="13">
        <v>0</v>
      </c>
      <c r="D158" s="13">
        <f>E158-C158</f>
        <v>25000</v>
      </c>
      <c r="E158" s="13">
        <v>25000</v>
      </c>
      <c r="G158" s="71"/>
    </row>
    <row r="159" spans="1:94" x14ac:dyDescent="0.3">
      <c r="A159" s="67"/>
      <c r="B159" s="234" t="s">
        <v>114</v>
      </c>
      <c r="C159" s="13">
        <f>C160</f>
        <v>30000</v>
      </c>
      <c r="D159" s="13">
        <f>E159-C159</f>
        <v>-25000</v>
      </c>
      <c r="E159" s="13">
        <v>5000</v>
      </c>
      <c r="G159" s="71"/>
    </row>
    <row r="160" spans="1:94" x14ac:dyDescent="0.3">
      <c r="A160" s="4">
        <v>5</v>
      </c>
      <c r="B160" s="188" t="s">
        <v>196</v>
      </c>
      <c r="C160" s="13">
        <f>C161</f>
        <v>30000</v>
      </c>
      <c r="D160" s="286"/>
      <c r="E160" s="13">
        <f>E161</f>
        <v>30000</v>
      </c>
      <c r="F160" s="70"/>
      <c r="G160" s="71"/>
    </row>
    <row r="161" spans="1:94" x14ac:dyDescent="0.3">
      <c r="A161" s="4">
        <v>53</v>
      </c>
      <c r="B161" s="188" t="s">
        <v>197</v>
      </c>
      <c r="C161" s="5">
        <f>C162</f>
        <v>30000</v>
      </c>
      <c r="D161" s="5"/>
      <c r="E161" s="5">
        <f>E162</f>
        <v>30000</v>
      </c>
      <c r="F161" s="71"/>
      <c r="G161" s="9"/>
    </row>
    <row r="162" spans="1:94" ht="28.8" x14ac:dyDescent="0.3">
      <c r="A162" s="67">
        <v>532</v>
      </c>
      <c r="B162" s="195" t="s">
        <v>198</v>
      </c>
      <c r="C162" s="240">
        <v>30000</v>
      </c>
      <c r="D162" s="5"/>
      <c r="E162" s="240">
        <f>F229</f>
        <v>30000</v>
      </c>
      <c r="F162" s="71"/>
      <c r="G162" s="9"/>
    </row>
    <row r="163" spans="1:94" x14ac:dyDescent="0.3">
      <c r="A163" s="69"/>
      <c r="B163" s="94"/>
      <c r="C163" s="68"/>
      <c r="D163" s="68"/>
      <c r="E163" s="68"/>
      <c r="F163" s="9"/>
      <c r="G163" s="72"/>
    </row>
    <row r="164" spans="1:94" x14ac:dyDescent="0.3">
      <c r="F164" s="9"/>
    </row>
    <row r="165" spans="1:94" x14ac:dyDescent="0.3">
      <c r="A165" s="95" t="s">
        <v>109</v>
      </c>
      <c r="B165" s="9"/>
      <c r="C165" s="9"/>
      <c r="D165" s="9"/>
      <c r="E165" s="9"/>
      <c r="F165" s="72"/>
      <c r="G165" s="10"/>
    </row>
    <row r="166" spans="1:94" x14ac:dyDescent="0.3">
      <c r="A166" s="22"/>
      <c r="B166" s="23"/>
      <c r="C166" s="23"/>
      <c r="D166" s="23"/>
      <c r="E166" s="23"/>
      <c r="F166" s="218"/>
      <c r="G166" s="219"/>
      <c r="H166" s="219"/>
    </row>
    <row r="167" spans="1:94" x14ac:dyDescent="0.3">
      <c r="A167" s="331" t="s">
        <v>50</v>
      </c>
      <c r="B167" s="331"/>
      <c r="C167" s="331"/>
      <c r="D167" s="331"/>
      <c r="E167" s="331"/>
      <c r="F167" s="24"/>
      <c r="G167" s="66"/>
    </row>
    <row r="168" spans="1:94" s="24" customFormat="1" x14ac:dyDescent="0.3">
      <c r="A168" s="34"/>
      <c r="B168" s="34"/>
      <c r="C168" s="34"/>
      <c r="D168" s="34"/>
      <c r="E168" s="34"/>
      <c r="G168" s="66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</row>
    <row r="169" spans="1:94" s="24" customFormat="1" x14ac:dyDescent="0.3">
      <c r="A169"/>
      <c r="B169" s="259" t="s">
        <v>253</v>
      </c>
      <c r="C169" s="259"/>
      <c r="D169" s="259"/>
      <c r="E169" s="259"/>
      <c r="F169" s="260"/>
      <c r="G169" s="25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</row>
    <row r="170" spans="1:94" s="24" customFormat="1" x14ac:dyDescent="0.3">
      <c r="A170" t="s">
        <v>218</v>
      </c>
      <c r="B170" s="259"/>
      <c r="C170" s="259"/>
      <c r="D170" s="259"/>
      <c r="E170" s="259"/>
      <c r="F170" s="260"/>
      <c r="G170" s="259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</row>
    <row r="172" spans="1:94" x14ac:dyDescent="0.3">
      <c r="A172" t="s">
        <v>219</v>
      </c>
    </row>
    <row r="174" spans="1:94" ht="43.2" x14ac:dyDescent="0.3">
      <c r="A174" s="348" t="s">
        <v>51</v>
      </c>
      <c r="B174" s="349"/>
      <c r="C174" s="350"/>
      <c r="D174" s="2" t="s">
        <v>153</v>
      </c>
      <c r="E174" s="2" t="s">
        <v>235</v>
      </c>
      <c r="F174" s="1" t="s">
        <v>222</v>
      </c>
      <c r="G174" s="70"/>
    </row>
    <row r="175" spans="1:94" x14ac:dyDescent="0.3">
      <c r="A175" s="324" t="s">
        <v>52</v>
      </c>
      <c r="B175" s="340"/>
      <c r="C175" s="325"/>
      <c r="D175" s="111">
        <f t="shared" ref="D175:F177" si="5">D190</f>
        <v>12461521.73</v>
      </c>
      <c r="E175" s="111">
        <f t="shared" si="5"/>
        <v>-3332421.7300000004</v>
      </c>
      <c r="F175" s="111">
        <f t="shared" si="5"/>
        <v>9129100</v>
      </c>
      <c r="G175" s="9"/>
    </row>
    <row r="176" spans="1:94" x14ac:dyDescent="0.3">
      <c r="A176" s="324" t="s">
        <v>54</v>
      </c>
      <c r="B176" s="340"/>
      <c r="C176" s="325"/>
      <c r="D176" s="132">
        <f t="shared" si="5"/>
        <v>11104021.73</v>
      </c>
      <c r="E176" s="132">
        <f t="shared" si="5"/>
        <v>-3327521.7300000004</v>
      </c>
      <c r="F176" s="132">
        <f t="shared" si="5"/>
        <v>7776500</v>
      </c>
      <c r="G176" s="9"/>
    </row>
    <row r="177" spans="1:94" x14ac:dyDescent="0.3">
      <c r="A177" s="341" t="s">
        <v>55</v>
      </c>
      <c r="B177" s="342"/>
      <c r="C177" s="332"/>
      <c r="D177" s="158">
        <f t="shared" si="5"/>
        <v>755000</v>
      </c>
      <c r="E177" s="158">
        <f t="shared" si="5"/>
        <v>-208000</v>
      </c>
      <c r="F177" s="158">
        <f t="shared" si="5"/>
        <v>547000</v>
      </c>
      <c r="G177" s="10"/>
    </row>
    <row r="178" spans="1:94" x14ac:dyDescent="0.3">
      <c r="A178" s="351" t="s">
        <v>119</v>
      </c>
      <c r="B178" s="352"/>
      <c r="C178" s="353"/>
      <c r="D178" s="158">
        <f>D248</f>
        <v>1150000</v>
      </c>
      <c r="E178" s="291">
        <f>E248</f>
        <v>82000</v>
      </c>
      <c r="F178" s="291">
        <f>F248</f>
        <v>1232000</v>
      </c>
      <c r="G178" s="10"/>
    </row>
    <row r="179" spans="1:94" x14ac:dyDescent="0.3">
      <c r="A179" s="351" t="s">
        <v>124</v>
      </c>
      <c r="B179" s="352"/>
      <c r="C179" s="353"/>
      <c r="D179" s="158">
        <f>D283</f>
        <v>881000</v>
      </c>
      <c r="E179" s="158">
        <f>E283</f>
        <v>-183000</v>
      </c>
      <c r="F179" s="158">
        <f>F283</f>
        <v>698000</v>
      </c>
      <c r="G179" s="10"/>
    </row>
    <row r="180" spans="1:94" x14ac:dyDescent="0.3">
      <c r="A180" s="354" t="s">
        <v>233</v>
      </c>
      <c r="B180" s="355"/>
      <c r="C180" s="356"/>
      <c r="D180" s="158">
        <f>D320</f>
        <v>320000</v>
      </c>
      <c r="E180" s="158"/>
      <c r="F180" s="158">
        <f>F320</f>
        <v>320000</v>
      </c>
      <c r="G180" s="10"/>
    </row>
    <row r="181" spans="1:94" x14ac:dyDescent="0.3">
      <c r="A181" s="354" t="s">
        <v>130</v>
      </c>
      <c r="B181" s="355"/>
      <c r="C181" s="356"/>
      <c r="D181" s="158">
        <f>D338</f>
        <v>763000</v>
      </c>
      <c r="E181" s="158">
        <f>E338</f>
        <v>-92500</v>
      </c>
      <c r="F181" s="158">
        <f>F338</f>
        <v>670500</v>
      </c>
      <c r="G181" s="10"/>
    </row>
    <row r="182" spans="1:94" x14ac:dyDescent="0.3">
      <c r="A182" s="351" t="s">
        <v>138</v>
      </c>
      <c r="B182" s="352"/>
      <c r="C182" s="353"/>
      <c r="D182" s="158">
        <f>D369</f>
        <v>7235021.7300000004</v>
      </c>
      <c r="E182" s="158">
        <f>E369</f>
        <v>-2926021.7300000004</v>
      </c>
      <c r="F182" s="158">
        <f>F369</f>
        <v>4309000</v>
      </c>
      <c r="G182" s="10"/>
    </row>
    <row r="183" spans="1:94" x14ac:dyDescent="0.3">
      <c r="A183" s="324" t="s">
        <v>53</v>
      </c>
      <c r="B183" s="340"/>
      <c r="C183" s="325"/>
      <c r="D183" s="113">
        <f t="shared" ref="D183:F184" si="6">D513</f>
        <v>1357500</v>
      </c>
      <c r="E183" s="113">
        <f t="shared" si="6"/>
        <v>-4900</v>
      </c>
      <c r="F183" s="113">
        <f t="shared" si="6"/>
        <v>1352600</v>
      </c>
      <c r="G183" s="9"/>
    </row>
    <row r="184" spans="1:94" x14ac:dyDescent="0.3">
      <c r="A184" s="341" t="s">
        <v>56</v>
      </c>
      <c r="B184" s="342"/>
      <c r="C184" s="332"/>
      <c r="D184" s="147">
        <f t="shared" si="6"/>
        <v>1357500</v>
      </c>
      <c r="E184" s="147">
        <f t="shared" si="6"/>
        <v>-4900</v>
      </c>
      <c r="F184" s="147">
        <f t="shared" si="6"/>
        <v>1352600</v>
      </c>
      <c r="G184" s="10"/>
    </row>
    <row r="185" spans="1:94" x14ac:dyDescent="0.3">
      <c r="F185" s="9"/>
    </row>
    <row r="186" spans="1:94" x14ac:dyDescent="0.3">
      <c r="B186" t="s">
        <v>199</v>
      </c>
      <c r="F186" s="10"/>
    </row>
    <row r="188" spans="1:94" ht="43.2" x14ac:dyDescent="0.3">
      <c r="A188" s="1" t="s">
        <v>71</v>
      </c>
      <c r="B188" s="344" t="s">
        <v>73</v>
      </c>
      <c r="C188" s="345"/>
      <c r="D188" s="2" t="s">
        <v>153</v>
      </c>
      <c r="E188" s="135" t="s">
        <v>235</v>
      </c>
      <c r="F188" s="2" t="s">
        <v>223</v>
      </c>
      <c r="G188" s="70"/>
    </row>
    <row r="189" spans="1:94" x14ac:dyDescent="0.3">
      <c r="A189" s="20">
        <v>1</v>
      </c>
      <c r="B189" s="346">
        <v>2</v>
      </c>
      <c r="C189" s="347"/>
      <c r="D189" s="20">
        <v>3</v>
      </c>
      <c r="E189" s="65"/>
      <c r="F189" s="2"/>
      <c r="G189" s="71"/>
    </row>
    <row r="190" spans="1:94" s="19" customFormat="1" ht="15.75" customHeight="1" x14ac:dyDescent="0.3">
      <c r="A190" s="4"/>
      <c r="B190" s="324" t="s">
        <v>30</v>
      </c>
      <c r="C190" s="325"/>
      <c r="D190" s="13">
        <f>D191+D513</f>
        <v>12461521.73</v>
      </c>
      <c r="E190" s="13">
        <f>E191+E513</f>
        <v>-3332421.7300000004</v>
      </c>
      <c r="F190" s="13">
        <f>F191+F513</f>
        <v>9129100</v>
      </c>
      <c r="G190" s="9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</row>
    <row r="191" spans="1:94" ht="15" customHeight="1" x14ac:dyDescent="0.3">
      <c r="A191" s="4"/>
      <c r="B191" s="324" t="s">
        <v>72</v>
      </c>
      <c r="C191" s="325"/>
      <c r="D191" s="5">
        <f>D192+D248+D283+D320+D338+D369</f>
        <v>11104021.73</v>
      </c>
      <c r="E191" s="5">
        <f>E192+E248+E283+E320+E338+E369</f>
        <v>-3327521.7300000004</v>
      </c>
      <c r="F191" s="5">
        <f>F192+F248+F283+F320+F338+F369</f>
        <v>7776500</v>
      </c>
      <c r="G191" s="9"/>
    </row>
    <row r="192" spans="1:94" ht="17.25" customHeight="1" x14ac:dyDescent="0.3">
      <c r="A192" s="4"/>
      <c r="B192" s="324" t="s">
        <v>55</v>
      </c>
      <c r="C192" s="325"/>
      <c r="D192" s="5">
        <f>D193+D231+D240</f>
        <v>755000</v>
      </c>
      <c r="E192" s="5">
        <f>E193+E231+E240</f>
        <v>-208000</v>
      </c>
      <c r="F192" s="5">
        <f>F193+F231+F240</f>
        <v>547000</v>
      </c>
      <c r="G192" s="9"/>
    </row>
    <row r="193" spans="1:94" x14ac:dyDescent="0.3">
      <c r="A193" s="4"/>
      <c r="B193" s="324" t="s">
        <v>239</v>
      </c>
      <c r="C193" s="325"/>
      <c r="D193" s="5">
        <f>D194+D203+D210+D217+D224</f>
        <v>690500</v>
      </c>
      <c r="E193" s="5">
        <f>E194+E203+E210+E217+E224</f>
        <v>-168000</v>
      </c>
      <c r="F193" s="5">
        <f>F194+F203+F210+F217+F224</f>
        <v>522500</v>
      </c>
      <c r="G193" s="9"/>
    </row>
    <row r="194" spans="1:94" s="32" customFormat="1" x14ac:dyDescent="0.3">
      <c r="A194" s="4"/>
      <c r="B194" s="324" t="s">
        <v>60</v>
      </c>
      <c r="C194" s="325"/>
      <c r="D194" s="150">
        <f>D197</f>
        <v>425000</v>
      </c>
      <c r="E194" s="150">
        <f>E197</f>
        <v>-81000</v>
      </c>
      <c r="F194" s="150">
        <f>F197</f>
        <v>344000</v>
      </c>
      <c r="G194" s="9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</row>
    <row r="195" spans="1:94" s="32" customFormat="1" x14ac:dyDescent="0.3">
      <c r="A195" s="4"/>
      <c r="B195" s="51" t="s">
        <v>90</v>
      </c>
      <c r="C195" s="52"/>
      <c r="D195" s="150">
        <f>D194</f>
        <v>425000</v>
      </c>
      <c r="E195" s="150">
        <f>E194</f>
        <v>-81000</v>
      </c>
      <c r="F195" s="150">
        <f>F194</f>
        <v>344000</v>
      </c>
      <c r="G195" s="9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</row>
    <row r="196" spans="1:94" s="32" customFormat="1" x14ac:dyDescent="0.3">
      <c r="A196" s="4"/>
      <c r="B196" s="51" t="s">
        <v>91</v>
      </c>
      <c r="C196" s="52"/>
      <c r="D196" s="150">
        <f>D194</f>
        <v>425000</v>
      </c>
      <c r="E196" s="150">
        <f>E194</f>
        <v>-81000</v>
      </c>
      <c r="F196" s="150">
        <f>F194</f>
        <v>344000</v>
      </c>
      <c r="G196" s="9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</row>
    <row r="197" spans="1:94" s="32" customFormat="1" x14ac:dyDescent="0.3">
      <c r="A197" s="4">
        <v>3</v>
      </c>
      <c r="B197" s="324" t="s">
        <v>3</v>
      </c>
      <c r="C197" s="325"/>
      <c r="D197" s="150">
        <f>D198</f>
        <v>425000</v>
      </c>
      <c r="E197" s="150">
        <f>E198</f>
        <v>-81000</v>
      </c>
      <c r="F197" s="150">
        <f>F198</f>
        <v>344000</v>
      </c>
      <c r="G197" s="9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</row>
    <row r="198" spans="1:94" x14ac:dyDescent="0.3">
      <c r="A198" s="4">
        <v>32</v>
      </c>
      <c r="B198" s="324" t="s">
        <v>35</v>
      </c>
      <c r="C198" s="325"/>
      <c r="D198" s="150">
        <f>D199+D200</f>
        <v>425000</v>
      </c>
      <c r="E198" s="150">
        <f>E199+E200</f>
        <v>-81000</v>
      </c>
      <c r="F198" s="150">
        <f>F199+F200</f>
        <v>344000</v>
      </c>
      <c r="G198" s="9"/>
    </row>
    <row r="199" spans="1:94" x14ac:dyDescent="0.3">
      <c r="A199" s="67">
        <v>323</v>
      </c>
      <c r="B199" s="338" t="s">
        <v>38</v>
      </c>
      <c r="C199" s="336"/>
      <c r="D199" s="149">
        <v>200000</v>
      </c>
      <c r="E199" s="153">
        <f>F199-D199</f>
        <v>-60000</v>
      </c>
      <c r="F199" s="149">
        <v>140000</v>
      </c>
      <c r="G199" s="9"/>
    </row>
    <row r="200" spans="1:94" x14ac:dyDescent="0.3">
      <c r="A200" s="67">
        <v>329</v>
      </c>
      <c r="B200" s="338" t="s">
        <v>39</v>
      </c>
      <c r="C200" s="336"/>
      <c r="D200" s="149">
        <v>225000</v>
      </c>
      <c r="E200" s="153">
        <f>F200-D200</f>
        <v>-21000</v>
      </c>
      <c r="F200" s="149">
        <v>204000</v>
      </c>
    </row>
    <row r="201" spans="1:94" x14ac:dyDescent="0.3">
      <c r="A201" s="67"/>
      <c r="B201" s="233"/>
      <c r="G201" s="9"/>
    </row>
    <row r="202" spans="1:94" x14ac:dyDescent="0.3">
      <c r="A202" s="4"/>
      <c r="B202" s="324" t="s">
        <v>169</v>
      </c>
      <c r="C202" s="325"/>
      <c r="D202" s="106"/>
      <c r="E202" s="81"/>
      <c r="F202" s="106"/>
      <c r="G202" s="9"/>
    </row>
    <row r="203" spans="1:94" x14ac:dyDescent="0.3">
      <c r="A203" s="4"/>
      <c r="B203" s="238" t="s">
        <v>229</v>
      </c>
      <c r="C203" s="239"/>
      <c r="D203" s="251">
        <f>D206</f>
        <v>80000</v>
      </c>
      <c r="E203" s="251">
        <f>E206</f>
        <v>-40000</v>
      </c>
      <c r="F203" s="251">
        <f>F206</f>
        <v>40000</v>
      </c>
      <c r="G203" s="9"/>
    </row>
    <row r="204" spans="1:94" x14ac:dyDescent="0.3">
      <c r="A204" s="4"/>
      <c r="B204" s="160" t="s">
        <v>168</v>
      </c>
      <c r="C204" s="161"/>
      <c r="D204" s="251">
        <f>D203</f>
        <v>80000</v>
      </c>
      <c r="E204" s="251">
        <f>E203</f>
        <v>-40000</v>
      </c>
      <c r="F204" s="251">
        <f>F203</f>
        <v>40000</v>
      </c>
      <c r="G204" s="9"/>
    </row>
    <row r="205" spans="1:94" x14ac:dyDescent="0.3">
      <c r="A205" s="4"/>
      <c r="B205" s="160" t="s">
        <v>94</v>
      </c>
      <c r="C205" s="161"/>
      <c r="D205" s="251">
        <f>D203</f>
        <v>80000</v>
      </c>
      <c r="E205" s="251">
        <f>E203</f>
        <v>-40000</v>
      </c>
      <c r="F205" s="251">
        <f>F203</f>
        <v>40000</v>
      </c>
      <c r="G205" s="9"/>
    </row>
    <row r="206" spans="1:94" x14ac:dyDescent="0.3">
      <c r="A206" s="4">
        <v>3</v>
      </c>
      <c r="B206" s="324" t="s">
        <v>3</v>
      </c>
      <c r="C206" s="325"/>
      <c r="D206" s="251">
        <f t="shared" ref="D206:F207" si="7">D207</f>
        <v>80000</v>
      </c>
      <c r="E206" s="251">
        <f t="shared" si="7"/>
        <v>-40000</v>
      </c>
      <c r="F206" s="251">
        <f t="shared" si="7"/>
        <v>40000</v>
      </c>
      <c r="G206" s="9"/>
    </row>
    <row r="207" spans="1:94" x14ac:dyDescent="0.3">
      <c r="A207" s="4">
        <v>32</v>
      </c>
      <c r="B207" s="324" t="s">
        <v>35</v>
      </c>
      <c r="C207" s="325"/>
      <c r="D207" s="251">
        <f t="shared" si="7"/>
        <v>80000</v>
      </c>
      <c r="E207" s="251">
        <f t="shared" si="7"/>
        <v>-40000</v>
      </c>
      <c r="F207" s="251">
        <f t="shared" si="7"/>
        <v>40000</v>
      </c>
      <c r="G207" s="9"/>
    </row>
    <row r="208" spans="1:94" x14ac:dyDescent="0.3">
      <c r="A208" s="174">
        <v>329</v>
      </c>
      <c r="B208" s="329" t="s">
        <v>39</v>
      </c>
      <c r="C208" s="330"/>
      <c r="D208" s="106">
        <v>80000</v>
      </c>
      <c r="E208" s="81">
        <v>-40000</v>
      </c>
      <c r="F208" s="106">
        <v>40000</v>
      </c>
      <c r="G208" s="9"/>
    </row>
    <row r="209" spans="1:7" x14ac:dyDescent="0.3">
      <c r="A209" s="67"/>
      <c r="B209" s="164"/>
      <c r="C209" s="163"/>
      <c r="D209" s="106"/>
      <c r="E209" s="81"/>
      <c r="F209" s="106"/>
      <c r="G209" s="9"/>
    </row>
    <row r="210" spans="1:7" x14ac:dyDescent="0.3">
      <c r="A210" s="67"/>
      <c r="B210" s="324" t="s">
        <v>166</v>
      </c>
      <c r="C210" s="325"/>
      <c r="D210" s="150">
        <f>D213</f>
        <v>108500</v>
      </c>
      <c r="E210" s="300"/>
      <c r="F210" s="150">
        <f>F213</f>
        <v>108500</v>
      </c>
    </row>
    <row r="211" spans="1:7" x14ac:dyDescent="0.3">
      <c r="A211" s="67"/>
      <c r="B211" s="327" t="s">
        <v>167</v>
      </c>
      <c r="C211" s="328"/>
      <c r="D211" s="150">
        <f>D210</f>
        <v>108500</v>
      </c>
      <c r="E211" s="300"/>
      <c r="F211" s="150">
        <f>F210</f>
        <v>108500</v>
      </c>
      <c r="G211" s="9"/>
    </row>
    <row r="212" spans="1:7" x14ac:dyDescent="0.3">
      <c r="A212" s="67"/>
      <c r="B212" s="160" t="s">
        <v>91</v>
      </c>
      <c r="C212" s="161"/>
      <c r="D212" s="150">
        <f>D210</f>
        <v>108500</v>
      </c>
      <c r="E212" s="300"/>
      <c r="F212" s="150">
        <f>F210</f>
        <v>108500</v>
      </c>
      <c r="G212" s="9"/>
    </row>
    <row r="213" spans="1:7" x14ac:dyDescent="0.3">
      <c r="A213" s="4">
        <v>3</v>
      </c>
      <c r="B213" s="160" t="s">
        <v>3</v>
      </c>
      <c r="C213" s="161"/>
      <c r="D213" s="150">
        <f t="shared" ref="D213:F214" si="8">D214</f>
        <v>108500</v>
      </c>
      <c r="E213" s="300"/>
      <c r="F213" s="150">
        <f t="shared" si="8"/>
        <v>108500</v>
      </c>
      <c r="G213" s="9"/>
    </row>
    <row r="214" spans="1:7" x14ac:dyDescent="0.3">
      <c r="A214" s="4">
        <v>37</v>
      </c>
      <c r="B214" s="324" t="s">
        <v>86</v>
      </c>
      <c r="C214" s="325"/>
      <c r="D214" s="150">
        <f t="shared" si="8"/>
        <v>108500</v>
      </c>
      <c r="E214" s="300"/>
      <c r="F214" s="150">
        <f t="shared" si="8"/>
        <v>108500</v>
      </c>
      <c r="G214" s="9"/>
    </row>
    <row r="215" spans="1:7" x14ac:dyDescent="0.3">
      <c r="A215" s="67">
        <v>372</v>
      </c>
      <c r="B215" s="326" t="s">
        <v>59</v>
      </c>
      <c r="C215" s="326"/>
      <c r="D215" s="149">
        <v>108500</v>
      </c>
      <c r="E215" s="301"/>
      <c r="F215" s="149">
        <v>108500</v>
      </c>
      <c r="G215" s="9"/>
    </row>
    <row r="216" spans="1:7" x14ac:dyDescent="0.3">
      <c r="A216" s="67"/>
      <c r="B216" s="207"/>
      <c r="C216" s="6"/>
      <c r="D216" s="205"/>
      <c r="E216" s="205"/>
      <c r="F216" s="205"/>
      <c r="G216" s="9"/>
    </row>
    <row r="217" spans="1:7" x14ac:dyDescent="0.3">
      <c r="A217" s="67"/>
      <c r="B217" s="160" t="s">
        <v>170</v>
      </c>
      <c r="C217" s="163"/>
      <c r="D217" s="251">
        <f>D220</f>
        <v>47000</v>
      </c>
      <c r="E217" s="281">
        <f>E220</f>
        <v>-47000</v>
      </c>
      <c r="F217" s="251">
        <f>F220</f>
        <v>0</v>
      </c>
      <c r="G217" s="9"/>
    </row>
    <row r="218" spans="1:7" ht="43.2" x14ac:dyDescent="0.3">
      <c r="A218" s="67"/>
      <c r="B218" s="166" t="s">
        <v>167</v>
      </c>
      <c r="C218" s="173"/>
      <c r="D218" s="251">
        <f>D217</f>
        <v>47000</v>
      </c>
      <c r="E218" s="281">
        <f>E217</f>
        <v>-47000</v>
      </c>
      <c r="F218" s="251">
        <f>F217</f>
        <v>0</v>
      </c>
      <c r="G218" s="9"/>
    </row>
    <row r="219" spans="1:7" x14ac:dyDescent="0.3">
      <c r="A219" s="67"/>
      <c r="B219" s="160" t="s">
        <v>91</v>
      </c>
      <c r="C219" s="163"/>
      <c r="D219" s="251">
        <f>D217</f>
        <v>47000</v>
      </c>
      <c r="E219" s="281">
        <f>E217</f>
        <v>-47000</v>
      </c>
      <c r="F219" s="251">
        <f>F217</f>
        <v>0</v>
      </c>
      <c r="G219" s="9"/>
    </row>
    <row r="220" spans="1:7" x14ac:dyDescent="0.3">
      <c r="A220" s="4">
        <v>4</v>
      </c>
      <c r="B220" s="160" t="s">
        <v>4</v>
      </c>
      <c r="C220" s="161"/>
      <c r="D220" s="5">
        <f t="shared" ref="D220:F221" si="9">D221</f>
        <v>47000</v>
      </c>
      <c r="E220" s="282">
        <f t="shared" si="9"/>
        <v>-47000</v>
      </c>
      <c r="F220" s="5">
        <f t="shared" si="9"/>
        <v>0</v>
      </c>
      <c r="G220" s="9"/>
    </row>
    <row r="221" spans="1:7" x14ac:dyDescent="0.3">
      <c r="A221" s="4">
        <v>41</v>
      </c>
      <c r="B221" s="160" t="s">
        <v>164</v>
      </c>
      <c r="C221" s="161"/>
      <c r="D221" s="5">
        <f t="shared" si="9"/>
        <v>47000</v>
      </c>
      <c r="E221" s="282">
        <f t="shared" si="9"/>
        <v>-47000</v>
      </c>
      <c r="F221" s="5">
        <f t="shared" si="9"/>
        <v>0</v>
      </c>
      <c r="G221" s="9"/>
    </row>
    <row r="222" spans="1:7" x14ac:dyDescent="0.3">
      <c r="A222" s="67">
        <v>411</v>
      </c>
      <c r="B222" s="172" t="s">
        <v>165</v>
      </c>
      <c r="C222" s="163"/>
      <c r="D222" s="106">
        <v>47000</v>
      </c>
      <c r="E222" s="283">
        <v>-47000</v>
      </c>
      <c r="F222" s="106">
        <v>0</v>
      </c>
      <c r="G222" s="9"/>
    </row>
    <row r="223" spans="1:7" x14ac:dyDescent="0.3">
      <c r="A223" s="67"/>
      <c r="B223" s="187"/>
      <c r="C223" s="185"/>
      <c r="D223" s="106"/>
      <c r="E223" s="81"/>
      <c r="F223" s="106"/>
      <c r="G223" s="9"/>
    </row>
    <row r="224" spans="1:7" x14ac:dyDescent="0.3">
      <c r="A224" s="67"/>
      <c r="B224" s="184" t="s">
        <v>195</v>
      </c>
      <c r="C224" s="185"/>
      <c r="D224" s="251">
        <f>D227</f>
        <v>30000</v>
      </c>
      <c r="E224" s="283"/>
      <c r="F224" s="251">
        <f>F227</f>
        <v>30000</v>
      </c>
      <c r="G224" s="9"/>
    </row>
    <row r="225" spans="1:7" ht="43.2" x14ac:dyDescent="0.3">
      <c r="A225" s="67"/>
      <c r="B225" s="186" t="s">
        <v>167</v>
      </c>
      <c r="C225" s="185"/>
      <c r="D225" s="251">
        <f>D224</f>
        <v>30000</v>
      </c>
      <c r="E225" s="283"/>
      <c r="F225" s="251">
        <f>F224</f>
        <v>30000</v>
      </c>
      <c r="G225" s="9"/>
    </row>
    <row r="226" spans="1:7" x14ac:dyDescent="0.3">
      <c r="A226" s="67"/>
      <c r="B226" s="215" t="s">
        <v>100</v>
      </c>
      <c r="C226" s="214"/>
      <c r="D226" s="251">
        <f>D224</f>
        <v>30000</v>
      </c>
      <c r="E226" s="283"/>
      <c r="F226" s="251">
        <f>F224</f>
        <v>30000</v>
      </c>
      <c r="G226" s="9"/>
    </row>
    <row r="227" spans="1:7" x14ac:dyDescent="0.3">
      <c r="A227" s="306">
        <v>5</v>
      </c>
      <c r="B227" s="188" t="s">
        <v>196</v>
      </c>
      <c r="C227" s="189"/>
      <c r="D227" s="251">
        <f>D228</f>
        <v>30000</v>
      </c>
      <c r="E227" s="283"/>
      <c r="F227" s="251">
        <f>F228</f>
        <v>30000</v>
      </c>
      <c r="G227" s="9"/>
    </row>
    <row r="228" spans="1:7" x14ac:dyDescent="0.3">
      <c r="A228" s="306">
        <v>53</v>
      </c>
      <c r="B228" s="188" t="s">
        <v>197</v>
      </c>
      <c r="C228" s="189"/>
      <c r="D228" s="251">
        <f>D229</f>
        <v>30000</v>
      </c>
      <c r="E228" s="283"/>
      <c r="F228" s="251">
        <f>F229</f>
        <v>30000</v>
      </c>
      <c r="G228" s="9"/>
    </row>
    <row r="229" spans="1:7" x14ac:dyDescent="0.3">
      <c r="A229" s="307">
        <v>532</v>
      </c>
      <c r="B229" s="192" t="s">
        <v>198</v>
      </c>
      <c r="C229" s="185"/>
      <c r="D229" s="106">
        <v>30000</v>
      </c>
      <c r="E229" s="283"/>
      <c r="F229" s="106">
        <v>30000</v>
      </c>
      <c r="G229" s="9"/>
    </row>
    <row r="230" spans="1:7" x14ac:dyDescent="0.3">
      <c r="A230" s="67"/>
      <c r="B230" s="187"/>
      <c r="C230" s="185"/>
      <c r="D230" s="106"/>
      <c r="E230" s="81"/>
      <c r="F230" s="106"/>
      <c r="G230" s="9"/>
    </row>
    <row r="231" spans="1:7" x14ac:dyDescent="0.3">
      <c r="A231" s="4"/>
      <c r="B231" s="324" t="s">
        <v>240</v>
      </c>
      <c r="C231" s="325"/>
      <c r="D231" s="5">
        <f>D232</f>
        <v>50000</v>
      </c>
      <c r="E231" s="5">
        <f>E232</f>
        <v>-40000</v>
      </c>
      <c r="F231" s="5">
        <f>F232</f>
        <v>10000</v>
      </c>
      <c r="G231" s="9"/>
    </row>
    <row r="232" spans="1:7" x14ac:dyDescent="0.3">
      <c r="A232" s="4"/>
      <c r="B232" s="324" t="s">
        <v>117</v>
      </c>
      <c r="C232" s="325"/>
      <c r="D232" s="5">
        <f>D235</f>
        <v>50000</v>
      </c>
      <c r="E232" s="5">
        <f>E235</f>
        <v>-40000</v>
      </c>
      <c r="F232" s="5">
        <f>F235</f>
        <v>10000</v>
      </c>
      <c r="G232" s="9"/>
    </row>
    <row r="233" spans="1:7" x14ac:dyDescent="0.3">
      <c r="A233" s="4"/>
      <c r="B233" s="98" t="s">
        <v>116</v>
      </c>
      <c r="C233" s="99"/>
      <c r="D233" s="5">
        <f>D232</f>
        <v>50000</v>
      </c>
      <c r="E233" s="5">
        <f>E232</f>
        <v>-40000</v>
      </c>
      <c r="F233" s="5">
        <f>F232</f>
        <v>10000</v>
      </c>
      <c r="G233" s="9"/>
    </row>
    <row r="234" spans="1:7" x14ac:dyDescent="0.3">
      <c r="A234" s="4"/>
      <c r="B234" s="98" t="s">
        <v>91</v>
      </c>
      <c r="C234" s="99"/>
      <c r="D234" s="5">
        <f>D232</f>
        <v>50000</v>
      </c>
      <c r="E234" s="5">
        <f>E232</f>
        <v>-40000</v>
      </c>
      <c r="F234" s="5">
        <f>F232</f>
        <v>10000</v>
      </c>
      <c r="G234" s="9"/>
    </row>
    <row r="235" spans="1:7" x14ac:dyDescent="0.3">
      <c r="A235" s="4">
        <v>3</v>
      </c>
      <c r="B235" s="324" t="s">
        <v>3</v>
      </c>
      <c r="C235" s="325"/>
      <c r="D235" s="5">
        <f>D236</f>
        <v>50000</v>
      </c>
      <c r="E235" s="5">
        <f>E236</f>
        <v>-40000</v>
      </c>
      <c r="F235" s="5">
        <f>F236</f>
        <v>10000</v>
      </c>
      <c r="G235" s="9"/>
    </row>
    <row r="236" spans="1:7" x14ac:dyDescent="0.3">
      <c r="A236" s="4">
        <v>32</v>
      </c>
      <c r="B236" s="324" t="s">
        <v>35</v>
      </c>
      <c r="C236" s="325"/>
      <c r="D236" s="5">
        <f>D237+D238</f>
        <v>50000</v>
      </c>
      <c r="E236" s="5">
        <f>E237+E238</f>
        <v>-40000</v>
      </c>
      <c r="F236" s="5">
        <f>F237+F238</f>
        <v>10000</v>
      </c>
      <c r="G236" s="9"/>
    </row>
    <row r="237" spans="1:7" x14ac:dyDescent="0.3">
      <c r="A237" s="209">
        <v>323</v>
      </c>
      <c r="B237" s="210" t="s">
        <v>38</v>
      </c>
      <c r="C237" s="199"/>
      <c r="D237" s="242">
        <v>20000</v>
      </c>
      <c r="E237" s="241">
        <v>-20000</v>
      </c>
      <c r="F237" s="242">
        <v>0</v>
      </c>
      <c r="G237" s="9"/>
    </row>
    <row r="238" spans="1:7" x14ac:dyDescent="0.3">
      <c r="A238" s="67">
        <v>329</v>
      </c>
      <c r="B238" s="335" t="s">
        <v>39</v>
      </c>
      <c r="C238" s="336"/>
      <c r="D238" s="149">
        <v>30000</v>
      </c>
      <c r="E238" s="153">
        <v>-20000</v>
      </c>
      <c r="F238" s="149">
        <v>10000</v>
      </c>
      <c r="G238" s="9"/>
    </row>
    <row r="239" spans="1:7" x14ac:dyDescent="0.3">
      <c r="A239" s="67"/>
      <c r="B239" s="204"/>
      <c r="C239" s="97"/>
      <c r="D239" s="5"/>
      <c r="E239" s="81"/>
      <c r="F239" s="5"/>
      <c r="G239" s="9"/>
    </row>
    <row r="240" spans="1:7" x14ac:dyDescent="0.3">
      <c r="A240" s="4"/>
      <c r="B240" s="324" t="s">
        <v>241</v>
      </c>
      <c r="C240" s="325"/>
      <c r="D240" s="150">
        <f>D241</f>
        <v>14500</v>
      </c>
      <c r="E240" s="292"/>
      <c r="F240" s="150">
        <f>F241</f>
        <v>14500</v>
      </c>
      <c r="G240" s="9"/>
    </row>
    <row r="241" spans="1:7" x14ac:dyDescent="0.3">
      <c r="A241" s="4"/>
      <c r="B241" s="324" t="s">
        <v>118</v>
      </c>
      <c r="C241" s="325"/>
      <c r="D241" s="150">
        <f>D244</f>
        <v>14500</v>
      </c>
      <c r="E241" s="292"/>
      <c r="F241" s="150">
        <f>F244</f>
        <v>14500</v>
      </c>
      <c r="G241" s="9"/>
    </row>
    <row r="242" spans="1:7" x14ac:dyDescent="0.3">
      <c r="A242" s="4"/>
      <c r="B242" s="98" t="s">
        <v>116</v>
      </c>
      <c r="C242" s="52"/>
      <c r="D242" s="150">
        <f>D241</f>
        <v>14500</v>
      </c>
      <c r="E242" s="292"/>
      <c r="F242" s="150">
        <f>F241</f>
        <v>14500</v>
      </c>
      <c r="G242" s="9"/>
    </row>
    <row r="243" spans="1:7" x14ac:dyDescent="0.3">
      <c r="A243" s="4"/>
      <c r="B243" s="51" t="s">
        <v>91</v>
      </c>
      <c r="C243" s="52"/>
      <c r="D243" s="150">
        <f>D241</f>
        <v>14500</v>
      </c>
      <c r="E243" s="292"/>
      <c r="F243" s="150">
        <f>F241</f>
        <v>14500</v>
      </c>
      <c r="G243" s="9"/>
    </row>
    <row r="244" spans="1:7" x14ac:dyDescent="0.3">
      <c r="A244" s="4">
        <v>3</v>
      </c>
      <c r="B244" s="324" t="s">
        <v>3</v>
      </c>
      <c r="C244" s="325"/>
      <c r="D244" s="150">
        <f>D245</f>
        <v>14500</v>
      </c>
      <c r="E244" s="292"/>
      <c r="F244" s="150">
        <f>F245</f>
        <v>14500</v>
      </c>
      <c r="G244" s="9"/>
    </row>
    <row r="245" spans="1:7" x14ac:dyDescent="0.3">
      <c r="A245" s="4">
        <v>38</v>
      </c>
      <c r="B245" s="324" t="s">
        <v>45</v>
      </c>
      <c r="C245" s="325"/>
      <c r="D245" s="150">
        <f>D246</f>
        <v>14500</v>
      </c>
      <c r="E245" s="292"/>
      <c r="F245" s="150">
        <f>F246</f>
        <v>14500</v>
      </c>
      <c r="G245" s="9"/>
    </row>
    <row r="246" spans="1:7" x14ac:dyDescent="0.3">
      <c r="A246" s="67">
        <v>381</v>
      </c>
      <c r="B246" s="338" t="s">
        <v>46</v>
      </c>
      <c r="C246" s="336"/>
      <c r="D246" s="242">
        <v>14500</v>
      </c>
      <c r="E246" s="292"/>
      <c r="F246" s="242">
        <v>14500</v>
      </c>
      <c r="G246" s="9"/>
    </row>
    <row r="247" spans="1:7" x14ac:dyDescent="0.3">
      <c r="A247" s="67"/>
      <c r="B247" s="151"/>
      <c r="C247" s="152"/>
      <c r="D247" s="5"/>
      <c r="E247" s="81"/>
      <c r="F247" s="5"/>
      <c r="G247" s="9"/>
    </row>
    <row r="248" spans="1:7" x14ac:dyDescent="0.3">
      <c r="A248" s="4"/>
      <c r="B248" s="304" t="s">
        <v>238</v>
      </c>
      <c r="C248" s="97"/>
      <c r="D248" s="5">
        <f t="shared" ref="D248:E248" si="10">D249</f>
        <v>1150000</v>
      </c>
      <c r="E248" s="5">
        <f t="shared" si="10"/>
        <v>82000</v>
      </c>
      <c r="F248" s="5">
        <f>F249</f>
        <v>1232000</v>
      </c>
      <c r="G248" s="9"/>
    </row>
    <row r="249" spans="1:7" x14ac:dyDescent="0.3">
      <c r="A249" s="4"/>
      <c r="B249" s="324" t="s">
        <v>120</v>
      </c>
      <c r="C249" s="360"/>
      <c r="D249" s="5">
        <f t="shared" ref="D249:E249" si="11">D250+D259+D268+D275</f>
        <v>1150000</v>
      </c>
      <c r="E249" s="5">
        <f t="shared" si="11"/>
        <v>82000</v>
      </c>
      <c r="F249" s="5">
        <f>F250+F259+F268+F275</f>
        <v>1232000</v>
      </c>
      <c r="G249" s="9"/>
    </row>
    <row r="250" spans="1:7" x14ac:dyDescent="0.3">
      <c r="A250" s="4"/>
      <c r="B250" s="324" t="s">
        <v>121</v>
      </c>
      <c r="C250" s="325"/>
      <c r="D250" s="5">
        <f t="shared" ref="D250:E250" si="12">D253</f>
        <v>950000</v>
      </c>
      <c r="E250" s="5">
        <f t="shared" si="12"/>
        <v>82000</v>
      </c>
      <c r="F250" s="5">
        <f>F253</f>
        <v>1032000</v>
      </c>
      <c r="G250" s="9"/>
    </row>
    <row r="251" spans="1:7" x14ac:dyDescent="0.3">
      <c r="A251" s="4"/>
      <c r="B251" s="51" t="s">
        <v>92</v>
      </c>
      <c r="C251" s="52"/>
      <c r="D251" s="5">
        <f t="shared" ref="D251:E251" si="13">D250</f>
        <v>950000</v>
      </c>
      <c r="E251" s="5">
        <f t="shared" si="13"/>
        <v>82000</v>
      </c>
      <c r="F251" s="5">
        <f>F250</f>
        <v>1032000</v>
      </c>
      <c r="G251" s="9"/>
    </row>
    <row r="252" spans="1:7" x14ac:dyDescent="0.3">
      <c r="A252" s="4"/>
      <c r="B252" s="51" t="s">
        <v>91</v>
      </c>
      <c r="C252" s="52"/>
      <c r="D252" s="5">
        <f t="shared" ref="D252:E252" si="14">D250</f>
        <v>950000</v>
      </c>
      <c r="E252" s="5">
        <f t="shared" si="14"/>
        <v>82000</v>
      </c>
      <c r="F252" s="5">
        <f>F250</f>
        <v>1032000</v>
      </c>
      <c r="G252" s="9"/>
    </row>
    <row r="253" spans="1:7" x14ac:dyDescent="0.3">
      <c r="A253" s="4">
        <v>3</v>
      </c>
      <c r="B253" s="324" t="s">
        <v>3</v>
      </c>
      <c r="C253" s="332"/>
      <c r="D253" s="5">
        <f t="shared" ref="D253:E253" si="15">D254+D256</f>
        <v>950000</v>
      </c>
      <c r="E253" s="5">
        <f t="shared" si="15"/>
        <v>82000</v>
      </c>
      <c r="F253" s="5">
        <f>F254+F256</f>
        <v>1032000</v>
      </c>
      <c r="G253" s="9"/>
    </row>
    <row r="254" spans="1:7" x14ac:dyDescent="0.3">
      <c r="A254" s="4">
        <v>32</v>
      </c>
      <c r="B254" s="324" t="s">
        <v>35</v>
      </c>
      <c r="C254" s="332"/>
      <c r="D254" s="5">
        <f t="shared" ref="D254:E254" si="16">D255</f>
        <v>50000</v>
      </c>
      <c r="E254" s="5">
        <f t="shared" si="16"/>
        <v>-18000</v>
      </c>
      <c r="F254" s="5">
        <f>F255</f>
        <v>32000</v>
      </c>
      <c r="G254" s="9"/>
    </row>
    <row r="255" spans="1:7" x14ac:dyDescent="0.3">
      <c r="A255" s="82">
        <v>323</v>
      </c>
      <c r="B255" s="83" t="s">
        <v>38</v>
      </c>
      <c r="C255" s="84"/>
      <c r="D255" s="240">
        <v>50000</v>
      </c>
      <c r="E255" s="85">
        <v>-18000</v>
      </c>
      <c r="F255" s="240">
        <v>32000</v>
      </c>
      <c r="G255" s="18"/>
    </row>
    <row r="256" spans="1:7" x14ac:dyDescent="0.3">
      <c r="A256" s="4">
        <v>36</v>
      </c>
      <c r="B256" s="324" t="s">
        <v>58</v>
      </c>
      <c r="C256" s="332"/>
      <c r="D256" s="5">
        <f>D257</f>
        <v>900000</v>
      </c>
      <c r="E256" s="5">
        <f>E257</f>
        <v>100000</v>
      </c>
      <c r="F256" s="5">
        <f>F257</f>
        <v>1000000</v>
      </c>
      <c r="G256" s="9"/>
    </row>
    <row r="257" spans="1:7" x14ac:dyDescent="0.3">
      <c r="A257" s="67">
        <v>366</v>
      </c>
      <c r="B257" s="357" t="s">
        <v>69</v>
      </c>
      <c r="C257" s="336"/>
      <c r="D257" s="240">
        <v>900000</v>
      </c>
      <c r="E257" s="81">
        <v>100000</v>
      </c>
      <c r="F257" s="240">
        <v>1000000</v>
      </c>
      <c r="G257" s="9"/>
    </row>
    <row r="258" spans="1:7" x14ac:dyDescent="0.3">
      <c r="A258" s="67"/>
      <c r="B258" s="151"/>
      <c r="C258" s="152"/>
      <c r="D258" s="131"/>
      <c r="E258" s="81"/>
      <c r="F258" s="131"/>
      <c r="G258" s="9"/>
    </row>
    <row r="259" spans="1:7" x14ac:dyDescent="0.3">
      <c r="A259" s="30"/>
      <c r="B259" s="44" t="s">
        <v>122</v>
      </c>
      <c r="C259" s="31"/>
      <c r="D259" s="13">
        <f>D262</f>
        <v>80000</v>
      </c>
      <c r="E259" s="298"/>
      <c r="F259" s="13">
        <f>F262</f>
        <v>80000</v>
      </c>
      <c r="G259" s="9"/>
    </row>
    <row r="260" spans="1:7" x14ac:dyDescent="0.3">
      <c r="A260" s="4"/>
      <c r="B260" s="324" t="s">
        <v>85</v>
      </c>
      <c r="C260" s="332"/>
      <c r="D260" s="5">
        <f>D259</f>
        <v>80000</v>
      </c>
      <c r="E260" s="282"/>
      <c r="F260" s="5">
        <f>F259</f>
        <v>80000</v>
      </c>
      <c r="G260" s="9"/>
    </row>
    <row r="261" spans="1:7" x14ac:dyDescent="0.3">
      <c r="A261" s="4"/>
      <c r="B261" s="324" t="s">
        <v>91</v>
      </c>
      <c r="C261" s="325"/>
      <c r="D261" s="5">
        <f>D259</f>
        <v>80000</v>
      </c>
      <c r="E261" s="282"/>
      <c r="F261" s="5">
        <f>F259</f>
        <v>80000</v>
      </c>
      <c r="G261" s="9"/>
    </row>
    <row r="262" spans="1:7" x14ac:dyDescent="0.3">
      <c r="A262" s="4">
        <v>3</v>
      </c>
      <c r="B262" s="324" t="s">
        <v>3</v>
      </c>
      <c r="C262" s="332"/>
      <c r="D262" s="5">
        <f>D263+D265</f>
        <v>80000</v>
      </c>
      <c r="E262" s="282"/>
      <c r="F262" s="5">
        <f>F263+F265</f>
        <v>80000</v>
      </c>
      <c r="G262" s="9"/>
    </row>
    <row r="263" spans="1:7" x14ac:dyDescent="0.3">
      <c r="A263" s="4">
        <v>36</v>
      </c>
      <c r="B263" s="324" t="s">
        <v>58</v>
      </c>
      <c r="C263" s="332"/>
      <c r="D263" s="5">
        <f>D264</f>
        <v>50000</v>
      </c>
      <c r="E263" s="282"/>
      <c r="F263" s="5">
        <f>F264</f>
        <v>50000</v>
      </c>
      <c r="G263" s="9"/>
    </row>
    <row r="264" spans="1:7" x14ac:dyDescent="0.3">
      <c r="A264" s="82">
        <v>366</v>
      </c>
      <c r="B264" s="284" t="s">
        <v>69</v>
      </c>
      <c r="C264" s="84"/>
      <c r="D264" s="240">
        <v>50000</v>
      </c>
      <c r="E264" s="299"/>
      <c r="F264" s="240">
        <v>50000</v>
      </c>
      <c r="G264" s="18"/>
    </row>
    <row r="265" spans="1:7" x14ac:dyDescent="0.3">
      <c r="A265" s="4">
        <v>37</v>
      </c>
      <c r="B265" s="324" t="s">
        <v>86</v>
      </c>
      <c r="C265" s="332"/>
      <c r="D265" s="5">
        <f>D266</f>
        <v>30000</v>
      </c>
      <c r="E265" s="282"/>
      <c r="F265" s="5">
        <f>F266</f>
        <v>30000</v>
      </c>
      <c r="G265" s="9"/>
    </row>
    <row r="266" spans="1:7" x14ac:dyDescent="0.3">
      <c r="A266" s="67">
        <v>372</v>
      </c>
      <c r="B266" s="338" t="s">
        <v>59</v>
      </c>
      <c r="C266" s="336"/>
      <c r="D266" s="240">
        <v>30000</v>
      </c>
      <c r="E266" s="283"/>
      <c r="F266" s="240">
        <v>30000</v>
      </c>
      <c r="G266" s="9"/>
    </row>
    <row r="267" spans="1:7" x14ac:dyDescent="0.3">
      <c r="A267" s="67"/>
      <c r="B267" s="151"/>
      <c r="C267" s="152"/>
      <c r="D267" s="131"/>
      <c r="E267" s="283"/>
      <c r="F267" s="131"/>
      <c r="G267" s="9"/>
    </row>
    <row r="268" spans="1:7" x14ac:dyDescent="0.3">
      <c r="A268" s="4"/>
      <c r="B268" s="324" t="s">
        <v>159</v>
      </c>
      <c r="C268" s="325"/>
      <c r="D268" s="13">
        <f>D271</f>
        <v>60000</v>
      </c>
      <c r="E268" s="298"/>
      <c r="F268" s="13">
        <f>F271</f>
        <v>60000</v>
      </c>
      <c r="G268" s="9"/>
    </row>
    <row r="269" spans="1:7" x14ac:dyDescent="0.3">
      <c r="A269" s="4"/>
      <c r="B269" s="142" t="s">
        <v>160</v>
      </c>
      <c r="C269" s="143"/>
      <c r="D269" s="5">
        <f>D268</f>
        <v>60000</v>
      </c>
      <c r="E269" s="282"/>
      <c r="F269" s="5">
        <f>F268</f>
        <v>60000</v>
      </c>
      <c r="G269" s="9"/>
    </row>
    <row r="270" spans="1:7" x14ac:dyDescent="0.3">
      <c r="A270" s="4"/>
      <c r="B270" s="142" t="s">
        <v>91</v>
      </c>
      <c r="C270" s="143"/>
      <c r="D270" s="5">
        <f>D268</f>
        <v>60000</v>
      </c>
      <c r="E270" s="282"/>
      <c r="F270" s="5">
        <f>F268</f>
        <v>60000</v>
      </c>
      <c r="G270" s="9"/>
    </row>
    <row r="271" spans="1:7" x14ac:dyDescent="0.3">
      <c r="A271" s="4">
        <v>3</v>
      </c>
      <c r="B271" s="324" t="s">
        <v>3</v>
      </c>
      <c r="C271" s="325"/>
      <c r="D271" s="5">
        <f>D272</f>
        <v>60000</v>
      </c>
      <c r="E271" s="282"/>
      <c r="F271" s="5">
        <f>F272</f>
        <v>60000</v>
      </c>
      <c r="G271" s="9"/>
    </row>
    <row r="272" spans="1:7" x14ac:dyDescent="0.3">
      <c r="A272" s="4">
        <v>37</v>
      </c>
      <c r="B272" s="324" t="s">
        <v>86</v>
      </c>
      <c r="C272" s="325"/>
      <c r="D272" s="5">
        <f>D273</f>
        <v>60000</v>
      </c>
      <c r="E272" s="282"/>
      <c r="F272" s="5">
        <f>F273</f>
        <v>60000</v>
      </c>
      <c r="G272" s="9"/>
    </row>
    <row r="273" spans="1:7" x14ac:dyDescent="0.3">
      <c r="A273" s="67">
        <v>372</v>
      </c>
      <c r="B273" s="338" t="s">
        <v>59</v>
      </c>
      <c r="C273" s="336"/>
      <c r="D273" s="240">
        <v>60000</v>
      </c>
      <c r="E273" s="283"/>
      <c r="F273" s="240">
        <v>60000</v>
      </c>
      <c r="G273" s="9"/>
    </row>
    <row r="274" spans="1:7" x14ac:dyDescent="0.3">
      <c r="A274" s="67"/>
      <c r="B274" s="144"/>
      <c r="C274" s="145"/>
      <c r="D274" s="128"/>
      <c r="E274" s="283"/>
      <c r="F274" s="128"/>
      <c r="G274" s="9"/>
    </row>
    <row r="275" spans="1:7" x14ac:dyDescent="0.3">
      <c r="A275" s="4"/>
      <c r="B275" s="324" t="s">
        <v>123</v>
      </c>
      <c r="C275" s="325"/>
      <c r="D275" s="13">
        <f>D279</f>
        <v>60000</v>
      </c>
      <c r="E275" s="298"/>
      <c r="F275" s="13">
        <f>F279</f>
        <v>60000</v>
      </c>
      <c r="G275" s="9"/>
    </row>
    <row r="276" spans="1:7" x14ac:dyDescent="0.3">
      <c r="A276" s="4"/>
      <c r="B276" s="38" t="s">
        <v>87</v>
      </c>
      <c r="C276" s="39"/>
      <c r="D276" s="5">
        <f>D275</f>
        <v>60000</v>
      </c>
      <c r="E276" s="282"/>
      <c r="F276" s="5">
        <f>F275</f>
        <v>60000</v>
      </c>
      <c r="G276" s="9"/>
    </row>
    <row r="277" spans="1:7" x14ac:dyDescent="0.3">
      <c r="A277" s="4"/>
      <c r="B277" s="61" t="s">
        <v>91</v>
      </c>
      <c r="C277" s="52"/>
      <c r="D277" s="5">
        <f>D275-D278</f>
        <v>55000</v>
      </c>
      <c r="E277" s="282"/>
      <c r="F277" s="5">
        <f>F275-F278</f>
        <v>55000</v>
      </c>
      <c r="G277" s="9"/>
    </row>
    <row r="278" spans="1:7" x14ac:dyDescent="0.3">
      <c r="A278" s="4"/>
      <c r="B278" s="61" t="s">
        <v>100</v>
      </c>
      <c r="C278" s="62"/>
      <c r="D278" s="5">
        <v>5000</v>
      </c>
      <c r="E278" s="282"/>
      <c r="F278" s="5">
        <v>5000</v>
      </c>
      <c r="G278" s="9"/>
    </row>
    <row r="279" spans="1:7" x14ac:dyDescent="0.3">
      <c r="A279" s="4">
        <v>3</v>
      </c>
      <c r="B279" s="324" t="s">
        <v>3</v>
      </c>
      <c r="C279" s="325"/>
      <c r="D279" s="5">
        <f>D280</f>
        <v>60000</v>
      </c>
      <c r="E279" s="282"/>
      <c r="F279" s="5">
        <f>F280</f>
        <v>60000</v>
      </c>
      <c r="G279" s="9"/>
    </row>
    <row r="280" spans="1:7" x14ac:dyDescent="0.3">
      <c r="A280" s="4">
        <v>37</v>
      </c>
      <c r="B280" s="324" t="s">
        <v>86</v>
      </c>
      <c r="C280" s="325"/>
      <c r="D280" s="5">
        <f>D281</f>
        <v>60000</v>
      </c>
      <c r="E280" s="282"/>
      <c r="F280" s="5">
        <f>F281</f>
        <v>60000</v>
      </c>
      <c r="G280" s="9"/>
    </row>
    <row r="281" spans="1:7" x14ac:dyDescent="0.3">
      <c r="A281" s="67">
        <v>372</v>
      </c>
      <c r="B281" s="338" t="s">
        <v>59</v>
      </c>
      <c r="C281" s="336"/>
      <c r="D281" s="240">
        <v>60000</v>
      </c>
      <c r="E281" s="283"/>
      <c r="F281" s="240">
        <v>60000</v>
      </c>
      <c r="G281" s="9"/>
    </row>
    <row r="282" spans="1:7" x14ac:dyDescent="0.3">
      <c r="A282" s="67"/>
      <c r="B282" s="151"/>
      <c r="C282" s="152"/>
      <c r="D282" s="128"/>
      <c r="E282" s="81"/>
      <c r="F282" s="128"/>
      <c r="G282" s="9"/>
    </row>
    <row r="283" spans="1:7" x14ac:dyDescent="0.3">
      <c r="A283" s="67"/>
      <c r="B283" s="98" t="s">
        <v>124</v>
      </c>
      <c r="C283" s="97"/>
      <c r="D283" s="5">
        <f>D284</f>
        <v>881000</v>
      </c>
      <c r="E283" s="5">
        <f t="shared" ref="E283:E287" si="17">F283-D283</f>
        <v>-183000</v>
      </c>
      <c r="F283" s="5">
        <f>F284</f>
        <v>698000</v>
      </c>
      <c r="G283" s="9"/>
    </row>
    <row r="284" spans="1:7" x14ac:dyDescent="0.3">
      <c r="A284" s="67"/>
      <c r="B284" s="304" t="s">
        <v>242</v>
      </c>
      <c r="C284" s="97"/>
      <c r="D284" s="5">
        <f>D285+D295+D306+D313</f>
        <v>881000</v>
      </c>
      <c r="E284" s="5">
        <f t="shared" si="17"/>
        <v>-183000</v>
      </c>
      <c r="F284" s="5">
        <f>F285+F295+F306+F313</f>
        <v>698000</v>
      </c>
      <c r="G284" s="9"/>
    </row>
    <row r="285" spans="1:7" x14ac:dyDescent="0.3">
      <c r="A285" s="4"/>
      <c r="B285" s="324" t="s">
        <v>125</v>
      </c>
      <c r="C285" s="332"/>
      <c r="D285" s="5">
        <f>D289</f>
        <v>172000</v>
      </c>
      <c r="E285" s="5">
        <f t="shared" si="17"/>
        <v>-59000</v>
      </c>
      <c r="F285" s="5">
        <f>F289</f>
        <v>113000</v>
      </c>
      <c r="G285" s="9"/>
    </row>
    <row r="286" spans="1:7" ht="28.8" x14ac:dyDescent="0.3">
      <c r="A286" s="4"/>
      <c r="B286" s="171" t="s">
        <v>126</v>
      </c>
      <c r="C286" s="33"/>
      <c r="D286" s="5">
        <f>D285</f>
        <v>172000</v>
      </c>
      <c r="E286" s="5">
        <f t="shared" si="17"/>
        <v>-59000</v>
      </c>
      <c r="F286" s="5">
        <f>F285</f>
        <v>113000</v>
      </c>
      <c r="G286" s="9"/>
    </row>
    <row r="287" spans="1:7" x14ac:dyDescent="0.3">
      <c r="A287" s="4"/>
      <c r="B287" s="288" t="s">
        <v>91</v>
      </c>
      <c r="C287" s="290"/>
      <c r="D287" s="5">
        <f>D285-D288</f>
        <v>172000</v>
      </c>
      <c r="E287" s="5">
        <f t="shared" si="17"/>
        <v>-104000</v>
      </c>
      <c r="F287" s="5">
        <f>F285-F288</f>
        <v>68000</v>
      </c>
      <c r="G287" s="9"/>
    </row>
    <row r="288" spans="1:7" x14ac:dyDescent="0.3">
      <c r="A288" s="4"/>
      <c r="B288" s="51" t="s">
        <v>94</v>
      </c>
      <c r="C288" s="53"/>
      <c r="D288" s="5">
        <v>0</v>
      </c>
      <c r="E288" s="5">
        <f>F288-D288</f>
        <v>45000</v>
      </c>
      <c r="F288" s="5">
        <v>45000</v>
      </c>
      <c r="G288" s="9"/>
    </row>
    <row r="289" spans="1:18" x14ac:dyDescent="0.3">
      <c r="A289" s="4">
        <v>3</v>
      </c>
      <c r="B289" s="324" t="s">
        <v>3</v>
      </c>
      <c r="C289" s="325"/>
      <c r="D289" s="5">
        <f>D290+D292</f>
        <v>172000</v>
      </c>
      <c r="E289" s="5">
        <f>E290+E292</f>
        <v>-64000</v>
      </c>
      <c r="F289" s="5">
        <f>F290+F292</f>
        <v>113000</v>
      </c>
      <c r="G289" s="9"/>
    </row>
    <row r="290" spans="1:18" x14ac:dyDescent="0.3">
      <c r="A290" s="4">
        <v>37</v>
      </c>
      <c r="B290" s="324" t="s">
        <v>62</v>
      </c>
      <c r="C290" s="325"/>
      <c r="D290" s="5">
        <f>D291</f>
        <v>140000</v>
      </c>
      <c r="E290" s="5">
        <f>E291</f>
        <v>-64000</v>
      </c>
      <c r="F290" s="5">
        <f>F291</f>
        <v>81000</v>
      </c>
      <c r="G290" s="9"/>
    </row>
    <row r="291" spans="1:18" x14ac:dyDescent="0.3">
      <c r="A291" s="67">
        <v>372</v>
      </c>
      <c r="B291" s="337" t="s">
        <v>161</v>
      </c>
      <c r="C291" s="336"/>
      <c r="D291" s="240">
        <v>140000</v>
      </c>
      <c r="E291" s="81">
        <v>-64000</v>
      </c>
      <c r="F291" s="240">
        <v>81000</v>
      </c>
      <c r="G291" s="272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</row>
    <row r="292" spans="1:18" x14ac:dyDescent="0.3">
      <c r="A292" s="4">
        <v>38</v>
      </c>
      <c r="B292" s="115" t="s">
        <v>45</v>
      </c>
      <c r="C292" s="116"/>
      <c r="D292" s="5">
        <f>D293</f>
        <v>32000</v>
      </c>
      <c r="E292" s="295"/>
      <c r="F292" s="5">
        <f>F293</f>
        <v>32000</v>
      </c>
      <c r="G292" s="9"/>
    </row>
    <row r="293" spans="1:18" x14ac:dyDescent="0.3">
      <c r="A293" s="104">
        <v>381</v>
      </c>
      <c r="B293" s="141" t="s">
        <v>46</v>
      </c>
      <c r="C293" s="139"/>
      <c r="D293" s="240">
        <v>32000</v>
      </c>
      <c r="E293" s="296"/>
      <c r="F293" s="240">
        <v>32000</v>
      </c>
      <c r="G293" s="9"/>
    </row>
    <row r="294" spans="1:18" x14ac:dyDescent="0.3">
      <c r="A294" s="104"/>
      <c r="B294" s="141"/>
      <c r="C294" s="139"/>
      <c r="D294" s="5"/>
      <c r="E294" s="109"/>
      <c r="F294" s="5"/>
      <c r="G294" s="9"/>
    </row>
    <row r="295" spans="1:18" x14ac:dyDescent="0.3">
      <c r="A295" s="4"/>
      <c r="B295" s="324" t="s">
        <v>177</v>
      </c>
      <c r="C295" s="332"/>
      <c r="D295" s="5">
        <f>D298</f>
        <v>504000</v>
      </c>
      <c r="E295" s="5">
        <f>E298</f>
        <v>0</v>
      </c>
      <c r="F295" s="5">
        <f>F298</f>
        <v>504000</v>
      </c>
      <c r="G295" s="9"/>
    </row>
    <row r="296" spans="1:18" ht="28.8" x14ac:dyDescent="0.3">
      <c r="A296" s="4"/>
      <c r="B296" s="171" t="s">
        <v>126</v>
      </c>
      <c r="C296" s="100"/>
      <c r="D296" s="5">
        <f>D295</f>
        <v>504000</v>
      </c>
      <c r="E296" s="5">
        <f>E295</f>
        <v>0</v>
      </c>
      <c r="F296" s="5">
        <f>F295</f>
        <v>504000</v>
      </c>
      <c r="G296" s="9"/>
    </row>
    <row r="297" spans="1:18" x14ac:dyDescent="0.3">
      <c r="A297" s="4"/>
      <c r="B297" s="98" t="s">
        <v>91</v>
      </c>
      <c r="C297" s="100"/>
      <c r="D297" s="5">
        <f>D295</f>
        <v>504000</v>
      </c>
      <c r="E297" s="5">
        <f>E295</f>
        <v>0</v>
      </c>
      <c r="F297" s="5">
        <f>F295</f>
        <v>504000</v>
      </c>
      <c r="G297" s="9"/>
    </row>
    <row r="298" spans="1:18" x14ac:dyDescent="0.3">
      <c r="A298" s="4">
        <v>3</v>
      </c>
      <c r="B298" s="324" t="s">
        <v>3</v>
      </c>
      <c r="C298" s="325"/>
      <c r="D298" s="5">
        <f>D299+D301+D303</f>
        <v>504000</v>
      </c>
      <c r="E298" s="5">
        <f>E299+E301+E303</f>
        <v>0</v>
      </c>
      <c r="F298" s="5">
        <f>F299+F301+F303</f>
        <v>504000</v>
      </c>
      <c r="G298" s="9"/>
    </row>
    <row r="299" spans="1:18" x14ac:dyDescent="0.3">
      <c r="A299" s="4">
        <v>32</v>
      </c>
      <c r="B299" s="115" t="s">
        <v>35</v>
      </c>
      <c r="C299" s="116"/>
      <c r="D299" s="5">
        <f>D300</f>
        <v>6000</v>
      </c>
      <c r="E299" s="5">
        <f>E300</f>
        <v>0</v>
      </c>
      <c r="F299" s="5">
        <f>F300</f>
        <v>6000</v>
      </c>
      <c r="G299" s="9"/>
    </row>
    <row r="300" spans="1:18" x14ac:dyDescent="0.3">
      <c r="A300" s="104">
        <v>323</v>
      </c>
      <c r="B300" s="107" t="s">
        <v>38</v>
      </c>
      <c r="C300" s="140"/>
      <c r="D300" s="240">
        <v>6000</v>
      </c>
      <c r="E300" s="296"/>
      <c r="F300" s="240">
        <v>6000</v>
      </c>
      <c r="G300" s="9"/>
    </row>
    <row r="301" spans="1:18" x14ac:dyDescent="0.3">
      <c r="A301" s="4">
        <v>36</v>
      </c>
      <c r="B301" s="98" t="s">
        <v>58</v>
      </c>
      <c r="C301" s="99"/>
      <c r="D301" s="5">
        <f>D302</f>
        <v>240000</v>
      </c>
      <c r="E301" s="282">
        <f>E302</f>
        <v>-90000</v>
      </c>
      <c r="F301" s="5">
        <f>F302</f>
        <v>150000</v>
      </c>
      <c r="G301" s="9"/>
    </row>
    <row r="302" spans="1:18" x14ac:dyDescent="0.3">
      <c r="A302" s="124">
        <v>366</v>
      </c>
      <c r="B302" s="125" t="s">
        <v>69</v>
      </c>
      <c r="C302" s="140"/>
      <c r="D302" s="106">
        <v>240000</v>
      </c>
      <c r="E302" s="297">
        <f>F302-D302</f>
        <v>-90000</v>
      </c>
      <c r="F302" s="106">
        <v>150000</v>
      </c>
      <c r="G302" s="9"/>
    </row>
    <row r="303" spans="1:18" x14ac:dyDescent="0.3">
      <c r="A303" s="4">
        <v>37</v>
      </c>
      <c r="B303" s="324" t="s">
        <v>62</v>
      </c>
      <c r="C303" s="325"/>
      <c r="D303" s="5">
        <f>D304</f>
        <v>258000</v>
      </c>
      <c r="E303" s="282">
        <f>E304</f>
        <v>90000</v>
      </c>
      <c r="F303" s="5">
        <f>F304</f>
        <v>348000</v>
      </c>
      <c r="G303" s="9"/>
    </row>
    <row r="304" spans="1:18" x14ac:dyDescent="0.3">
      <c r="A304" s="124">
        <v>372</v>
      </c>
      <c r="B304" s="337" t="s">
        <v>162</v>
      </c>
      <c r="C304" s="334"/>
      <c r="D304" s="240">
        <v>258000</v>
      </c>
      <c r="E304" s="297">
        <f>F304-D304</f>
        <v>90000</v>
      </c>
      <c r="F304" s="240">
        <v>348000</v>
      </c>
      <c r="G304" s="9"/>
    </row>
    <row r="305" spans="1:7" x14ac:dyDescent="0.3">
      <c r="A305" s="124"/>
      <c r="B305" s="165"/>
      <c r="C305" s="162"/>
      <c r="D305" s="5"/>
      <c r="E305" s="127"/>
      <c r="F305" s="5"/>
      <c r="G305" s="9"/>
    </row>
    <row r="306" spans="1:7" x14ac:dyDescent="0.3">
      <c r="A306" s="4"/>
      <c r="B306" s="324" t="s">
        <v>178</v>
      </c>
      <c r="C306" s="325"/>
      <c r="D306" s="5">
        <f>D309</f>
        <v>5000</v>
      </c>
      <c r="E306" s="5">
        <f>E309</f>
        <v>-4000</v>
      </c>
      <c r="F306" s="5">
        <f>F309</f>
        <v>1000</v>
      </c>
      <c r="G306" s="9"/>
    </row>
    <row r="307" spans="1:7" x14ac:dyDescent="0.3">
      <c r="A307" s="4"/>
      <c r="B307" s="98" t="s">
        <v>84</v>
      </c>
      <c r="C307" s="100"/>
      <c r="D307" s="5">
        <f>D306</f>
        <v>5000</v>
      </c>
      <c r="E307" s="5">
        <f>E306</f>
        <v>-4000</v>
      </c>
      <c r="F307" s="5">
        <f>F306</f>
        <v>1000</v>
      </c>
      <c r="G307" s="9"/>
    </row>
    <row r="308" spans="1:7" x14ac:dyDescent="0.3">
      <c r="A308" s="4"/>
      <c r="B308" s="98" t="s">
        <v>91</v>
      </c>
      <c r="C308" s="100"/>
      <c r="D308" s="5">
        <f>D306</f>
        <v>5000</v>
      </c>
      <c r="E308" s="5">
        <f>E306</f>
        <v>-4000</v>
      </c>
      <c r="F308" s="5">
        <f>F306</f>
        <v>1000</v>
      </c>
      <c r="G308" s="9"/>
    </row>
    <row r="309" spans="1:7" x14ac:dyDescent="0.3">
      <c r="A309" s="4">
        <v>3</v>
      </c>
      <c r="B309" s="324" t="s">
        <v>3</v>
      </c>
      <c r="C309" s="325"/>
      <c r="D309" s="5">
        <f t="shared" ref="D309:F310" si="18">D310</f>
        <v>5000</v>
      </c>
      <c r="E309" s="5">
        <f t="shared" si="18"/>
        <v>-4000</v>
      </c>
      <c r="F309" s="5">
        <f t="shared" si="18"/>
        <v>1000</v>
      </c>
      <c r="G309" s="9"/>
    </row>
    <row r="310" spans="1:7" x14ac:dyDescent="0.3">
      <c r="A310" s="4">
        <v>37</v>
      </c>
      <c r="B310" s="115" t="s">
        <v>45</v>
      </c>
      <c r="C310" s="116"/>
      <c r="D310" s="5">
        <f t="shared" si="18"/>
        <v>5000</v>
      </c>
      <c r="E310" s="5">
        <f t="shared" si="18"/>
        <v>-4000</v>
      </c>
      <c r="F310" s="5">
        <f t="shared" si="18"/>
        <v>1000</v>
      </c>
      <c r="G310" s="9"/>
    </row>
    <row r="311" spans="1:7" x14ac:dyDescent="0.3">
      <c r="A311" s="104">
        <v>372</v>
      </c>
      <c r="B311" s="172" t="s">
        <v>59</v>
      </c>
      <c r="C311" s="108"/>
      <c r="D311" s="240">
        <v>5000</v>
      </c>
      <c r="E311" s="109">
        <v>-4000</v>
      </c>
      <c r="F311" s="240">
        <v>1000</v>
      </c>
      <c r="G311" s="9"/>
    </row>
    <row r="312" spans="1:7" x14ac:dyDescent="0.3">
      <c r="A312" s="104"/>
      <c r="B312" s="172"/>
      <c r="C312" s="167"/>
      <c r="D312" s="5"/>
      <c r="E312" s="109"/>
      <c r="F312" s="5"/>
      <c r="G312" s="9"/>
    </row>
    <row r="313" spans="1:7" x14ac:dyDescent="0.3">
      <c r="A313" s="104"/>
      <c r="B313" s="115" t="s">
        <v>179</v>
      </c>
      <c r="C313" s="119"/>
      <c r="D313" s="150">
        <f>D316</f>
        <v>200000</v>
      </c>
      <c r="E313" s="150">
        <f>E316</f>
        <v>-120000</v>
      </c>
      <c r="F313" s="150">
        <f>F316</f>
        <v>80000</v>
      </c>
      <c r="G313" s="9"/>
    </row>
    <row r="314" spans="1:7" x14ac:dyDescent="0.3">
      <c r="A314" s="104"/>
      <c r="B314" s="115" t="s">
        <v>84</v>
      </c>
      <c r="C314" s="119"/>
      <c r="D314" s="150">
        <f>D313</f>
        <v>200000</v>
      </c>
      <c r="E314" s="150">
        <f>E313</f>
        <v>-120000</v>
      </c>
      <c r="F314" s="150">
        <f>F313</f>
        <v>80000</v>
      </c>
      <c r="G314" s="9"/>
    </row>
    <row r="315" spans="1:7" x14ac:dyDescent="0.3">
      <c r="A315" s="104"/>
      <c r="B315" s="115" t="s">
        <v>91</v>
      </c>
      <c r="C315" s="119"/>
      <c r="D315" s="150">
        <f>D313</f>
        <v>200000</v>
      </c>
      <c r="E315" s="150">
        <f>E313</f>
        <v>-120000</v>
      </c>
      <c r="F315" s="150">
        <f>F313</f>
        <v>80000</v>
      </c>
      <c r="G315" s="9"/>
    </row>
    <row r="316" spans="1:7" x14ac:dyDescent="0.3">
      <c r="A316" s="4">
        <v>3</v>
      </c>
      <c r="B316" s="115" t="s">
        <v>3</v>
      </c>
      <c r="C316" s="119"/>
      <c r="D316" s="150">
        <f t="shared" ref="D316:F317" si="19">D317</f>
        <v>200000</v>
      </c>
      <c r="E316" s="150">
        <f t="shared" si="19"/>
        <v>-120000</v>
      </c>
      <c r="F316" s="150">
        <f t="shared" si="19"/>
        <v>80000</v>
      </c>
      <c r="G316" s="9"/>
    </row>
    <row r="317" spans="1:7" x14ac:dyDescent="0.3">
      <c r="A317" s="4">
        <v>37</v>
      </c>
      <c r="B317" s="324" t="s">
        <v>62</v>
      </c>
      <c r="C317" s="325"/>
      <c r="D317" s="150">
        <f t="shared" si="19"/>
        <v>200000</v>
      </c>
      <c r="E317" s="150">
        <f t="shared" si="19"/>
        <v>-120000</v>
      </c>
      <c r="F317" s="150">
        <f t="shared" si="19"/>
        <v>80000</v>
      </c>
      <c r="G317" s="9"/>
    </row>
    <row r="318" spans="1:7" x14ac:dyDescent="0.3">
      <c r="A318" s="124">
        <v>372</v>
      </c>
      <c r="B318" s="333" t="s">
        <v>59</v>
      </c>
      <c r="C318" s="334"/>
      <c r="D318" s="242">
        <v>200000</v>
      </c>
      <c r="E318" s="153">
        <v>-120000</v>
      </c>
      <c r="F318" s="242">
        <v>80000</v>
      </c>
      <c r="G318" s="9"/>
    </row>
    <row r="319" spans="1:7" x14ac:dyDescent="0.3">
      <c r="A319" s="124"/>
      <c r="B319" s="204"/>
      <c r="C319" s="217"/>
      <c r="D319" s="150"/>
      <c r="E319" s="150"/>
      <c r="F319" s="150"/>
      <c r="G319" s="9"/>
    </row>
    <row r="320" spans="1:7" x14ac:dyDescent="0.3">
      <c r="A320" s="67"/>
      <c r="B320" s="304" t="s">
        <v>243</v>
      </c>
      <c r="C320" s="97"/>
      <c r="D320" s="5">
        <f>D321</f>
        <v>320000</v>
      </c>
      <c r="E320" s="5"/>
      <c r="F320" s="5">
        <f>F321</f>
        <v>320000</v>
      </c>
      <c r="G320" s="9"/>
    </row>
    <row r="321" spans="1:7" x14ac:dyDescent="0.3">
      <c r="A321" s="67"/>
      <c r="B321" s="98" t="s">
        <v>127</v>
      </c>
      <c r="C321" s="97"/>
      <c r="D321" s="5">
        <f>D322+D331</f>
        <v>320000</v>
      </c>
      <c r="E321" s="5"/>
      <c r="F321" s="5">
        <f>F322+F331</f>
        <v>320000</v>
      </c>
      <c r="G321" s="9"/>
    </row>
    <row r="322" spans="1:7" x14ac:dyDescent="0.3">
      <c r="A322" s="6"/>
      <c r="B322" s="98" t="s">
        <v>128</v>
      </c>
      <c r="C322" s="40"/>
      <c r="D322" s="5">
        <f>D325</f>
        <v>20000</v>
      </c>
      <c r="E322" s="5"/>
      <c r="F322" s="5">
        <f>F325</f>
        <v>20000</v>
      </c>
      <c r="G322" s="9"/>
    </row>
    <row r="323" spans="1:7" x14ac:dyDescent="0.3">
      <c r="A323" s="6"/>
      <c r="B323" s="51" t="s">
        <v>93</v>
      </c>
      <c r="C323" s="53"/>
      <c r="D323" s="5">
        <f>D322</f>
        <v>20000</v>
      </c>
      <c r="E323" s="5"/>
      <c r="F323" s="5">
        <f>F322</f>
        <v>20000</v>
      </c>
      <c r="G323" s="9"/>
    </row>
    <row r="324" spans="1:7" x14ac:dyDescent="0.3">
      <c r="A324" s="6"/>
      <c r="B324" s="51" t="s">
        <v>91</v>
      </c>
      <c r="C324" s="53"/>
      <c r="D324" s="5">
        <f>D322</f>
        <v>20000</v>
      </c>
      <c r="E324" s="5"/>
      <c r="F324" s="5">
        <f>F322</f>
        <v>20000</v>
      </c>
      <c r="G324" s="9"/>
    </row>
    <row r="325" spans="1:7" x14ac:dyDescent="0.3">
      <c r="A325" s="4">
        <v>3</v>
      </c>
      <c r="B325" s="51" t="s">
        <v>3</v>
      </c>
      <c r="C325" s="53"/>
      <c r="D325" s="5">
        <f>D326+D328</f>
        <v>20000</v>
      </c>
      <c r="E325" s="5"/>
      <c r="F325" s="5">
        <f>F326+F328</f>
        <v>20000</v>
      </c>
      <c r="G325" s="9"/>
    </row>
    <row r="326" spans="1:7" x14ac:dyDescent="0.3">
      <c r="A326" s="4">
        <v>32</v>
      </c>
      <c r="B326" s="98" t="s">
        <v>35</v>
      </c>
      <c r="C326" s="100"/>
      <c r="D326" s="5">
        <f>D327</f>
        <v>15000</v>
      </c>
      <c r="E326" s="5"/>
      <c r="F326" s="5">
        <f>F327</f>
        <v>15000</v>
      </c>
      <c r="G326" s="9"/>
    </row>
    <row r="327" spans="1:7" x14ac:dyDescent="0.3">
      <c r="A327" s="124">
        <v>329</v>
      </c>
      <c r="B327" s="125" t="s">
        <v>39</v>
      </c>
      <c r="C327" s="126"/>
      <c r="D327" s="240">
        <v>15000</v>
      </c>
      <c r="E327" s="127"/>
      <c r="F327" s="240">
        <v>15000</v>
      </c>
      <c r="G327" s="9"/>
    </row>
    <row r="328" spans="1:7" x14ac:dyDescent="0.3">
      <c r="A328" s="4">
        <v>38</v>
      </c>
      <c r="B328" s="324" t="s">
        <v>45</v>
      </c>
      <c r="C328" s="332"/>
      <c r="D328" s="5">
        <f>D329</f>
        <v>5000</v>
      </c>
      <c r="E328" s="80"/>
      <c r="F328" s="5">
        <f>F329</f>
        <v>5000</v>
      </c>
      <c r="G328" s="9"/>
    </row>
    <row r="329" spans="1:7" x14ac:dyDescent="0.3">
      <c r="A329" s="67">
        <v>381</v>
      </c>
      <c r="B329" s="338" t="s">
        <v>46</v>
      </c>
      <c r="C329" s="336"/>
      <c r="D329" s="240">
        <v>5000</v>
      </c>
      <c r="E329" s="81"/>
      <c r="F329" s="240">
        <v>5000</v>
      </c>
      <c r="G329" s="9"/>
    </row>
    <row r="330" spans="1:7" x14ac:dyDescent="0.3">
      <c r="A330" s="67"/>
      <c r="B330" s="264"/>
      <c r="C330" s="265"/>
      <c r="D330" s="240"/>
      <c r="E330" s="81"/>
      <c r="F330" s="240"/>
      <c r="G330" s="9"/>
    </row>
    <row r="331" spans="1:7" x14ac:dyDescent="0.3">
      <c r="A331" s="4"/>
      <c r="B331" s="98" t="s">
        <v>129</v>
      </c>
      <c r="C331" s="99"/>
      <c r="D331" s="5">
        <f>D334</f>
        <v>300000</v>
      </c>
      <c r="E331" s="295"/>
      <c r="F331" s="5">
        <f>F334</f>
        <v>300000</v>
      </c>
      <c r="G331" s="9"/>
    </row>
    <row r="332" spans="1:7" x14ac:dyDescent="0.3">
      <c r="A332" s="6"/>
      <c r="B332" s="263" t="s">
        <v>93</v>
      </c>
      <c r="C332" s="266"/>
      <c r="D332" s="5">
        <f>D331</f>
        <v>300000</v>
      </c>
      <c r="E332" s="295"/>
      <c r="F332" s="5">
        <f>F331</f>
        <v>300000</v>
      </c>
      <c r="G332" s="9"/>
    </row>
    <row r="333" spans="1:7" x14ac:dyDescent="0.3">
      <c r="A333" s="6"/>
      <c r="B333" s="263" t="s">
        <v>91</v>
      </c>
      <c r="C333" s="266"/>
      <c r="D333" s="5">
        <f>D331</f>
        <v>300000</v>
      </c>
      <c r="E333" s="295"/>
      <c r="F333" s="5">
        <f>F331</f>
        <v>300000</v>
      </c>
      <c r="G333" s="9"/>
    </row>
    <row r="334" spans="1:7" x14ac:dyDescent="0.3">
      <c r="A334" s="4">
        <v>3</v>
      </c>
      <c r="B334" s="98" t="s">
        <v>3</v>
      </c>
      <c r="C334" s="99"/>
      <c r="D334" s="5">
        <f>D335</f>
        <v>300000</v>
      </c>
      <c r="E334" s="295"/>
      <c r="F334" s="5">
        <f>F335</f>
        <v>300000</v>
      </c>
      <c r="G334" s="9"/>
    </row>
    <row r="335" spans="1:7" x14ac:dyDescent="0.3">
      <c r="A335" s="4">
        <v>38</v>
      </c>
      <c r="B335" s="98" t="s">
        <v>45</v>
      </c>
      <c r="C335" s="99"/>
      <c r="D335" s="5">
        <f>D336</f>
        <v>300000</v>
      </c>
      <c r="E335" s="295"/>
      <c r="F335" s="5">
        <f>F336</f>
        <v>300000</v>
      </c>
      <c r="G335" s="9"/>
    </row>
    <row r="336" spans="1:7" x14ac:dyDescent="0.3">
      <c r="A336" s="67">
        <v>381</v>
      </c>
      <c r="B336" s="107" t="s">
        <v>46</v>
      </c>
      <c r="C336" s="97"/>
      <c r="D336" s="240">
        <v>300000</v>
      </c>
      <c r="E336" s="283"/>
      <c r="F336" s="240">
        <v>300000</v>
      </c>
      <c r="G336" s="9"/>
    </row>
    <row r="337" spans="1:7" x14ac:dyDescent="0.3">
      <c r="A337" s="67"/>
      <c r="B337" s="107"/>
      <c r="C337" s="97"/>
      <c r="D337" s="5"/>
      <c r="E337" s="283"/>
      <c r="F337" s="5"/>
      <c r="G337" s="9"/>
    </row>
    <row r="338" spans="1:7" x14ac:dyDescent="0.3">
      <c r="A338" s="67"/>
      <c r="B338" s="304" t="s">
        <v>244</v>
      </c>
      <c r="C338" s="97"/>
      <c r="D338" s="5">
        <f>D339</f>
        <v>763000</v>
      </c>
      <c r="E338" s="5">
        <f>E339</f>
        <v>-92500</v>
      </c>
      <c r="F338" s="5">
        <f>F339</f>
        <v>670500</v>
      </c>
      <c r="G338" s="9"/>
    </row>
    <row r="339" spans="1:7" x14ac:dyDescent="0.3">
      <c r="A339" s="67"/>
      <c r="B339" s="98" t="s">
        <v>131</v>
      </c>
      <c r="C339" s="97"/>
      <c r="D339" s="150">
        <f>D340+D347+D354+D361</f>
        <v>763000</v>
      </c>
      <c r="E339" s="150">
        <f>E340+E347+E354+E361</f>
        <v>-92500</v>
      </c>
      <c r="F339" s="150">
        <f>F340+F347+F354+F361</f>
        <v>670500</v>
      </c>
      <c r="G339" s="9"/>
    </row>
    <row r="340" spans="1:7" x14ac:dyDescent="0.3">
      <c r="A340" s="4"/>
      <c r="B340" s="324" t="s">
        <v>133</v>
      </c>
      <c r="C340" s="325"/>
      <c r="D340" s="150">
        <f>D343</f>
        <v>94000</v>
      </c>
      <c r="E340" s="150">
        <f>E343</f>
        <v>-12500</v>
      </c>
      <c r="F340" s="150">
        <f>F343</f>
        <v>81500</v>
      </c>
      <c r="G340" s="9"/>
    </row>
    <row r="341" spans="1:7" ht="28.8" x14ac:dyDescent="0.3">
      <c r="A341" s="4"/>
      <c r="B341" s="101" t="s">
        <v>132</v>
      </c>
      <c r="C341" s="39"/>
      <c r="D341" s="150">
        <f>D340</f>
        <v>94000</v>
      </c>
      <c r="E341" s="150">
        <f>E340</f>
        <v>-12500</v>
      </c>
      <c r="F341" s="150">
        <f>F340</f>
        <v>81500</v>
      </c>
      <c r="G341" s="9"/>
    </row>
    <row r="342" spans="1:7" x14ac:dyDescent="0.3">
      <c r="A342" s="4"/>
      <c r="B342" s="51" t="s">
        <v>91</v>
      </c>
      <c r="C342" s="52"/>
      <c r="D342" s="150">
        <f>D340</f>
        <v>94000</v>
      </c>
      <c r="E342" s="150">
        <f>E340</f>
        <v>-12500</v>
      </c>
      <c r="F342" s="150">
        <f>F340</f>
        <v>81500</v>
      </c>
      <c r="G342" s="9"/>
    </row>
    <row r="343" spans="1:7" x14ac:dyDescent="0.3">
      <c r="A343" s="4">
        <v>3</v>
      </c>
      <c r="B343" s="324" t="s">
        <v>3</v>
      </c>
      <c r="C343" s="325"/>
      <c r="D343" s="150">
        <f t="shared" ref="D343:F344" si="20">D344</f>
        <v>94000</v>
      </c>
      <c r="E343" s="150">
        <f t="shared" si="20"/>
        <v>-12500</v>
      </c>
      <c r="F343" s="150">
        <f t="shared" si="20"/>
        <v>81500</v>
      </c>
      <c r="G343" s="9"/>
    </row>
    <row r="344" spans="1:7" x14ac:dyDescent="0.3">
      <c r="A344" s="4">
        <v>38</v>
      </c>
      <c r="B344" s="49" t="s">
        <v>45</v>
      </c>
      <c r="C344" s="50"/>
      <c r="D344" s="150">
        <f t="shared" si="20"/>
        <v>94000</v>
      </c>
      <c r="E344" s="150">
        <f t="shared" si="20"/>
        <v>-12500</v>
      </c>
      <c r="F344" s="150">
        <f t="shared" si="20"/>
        <v>81500</v>
      </c>
      <c r="G344" s="9"/>
    </row>
    <row r="345" spans="1:7" x14ac:dyDescent="0.3">
      <c r="A345" s="67">
        <v>381</v>
      </c>
      <c r="B345" s="86" t="s">
        <v>46</v>
      </c>
      <c r="C345" s="87"/>
      <c r="D345" s="242">
        <v>94000</v>
      </c>
      <c r="E345" s="285">
        <v>-12500</v>
      </c>
      <c r="F345" s="242">
        <v>81500</v>
      </c>
      <c r="G345" s="9"/>
    </row>
    <row r="346" spans="1:7" x14ac:dyDescent="0.3">
      <c r="A346" s="67"/>
      <c r="B346" s="96"/>
      <c r="C346" s="97"/>
      <c r="D346" s="149"/>
      <c r="E346" s="153"/>
      <c r="F346" s="149"/>
      <c r="G346" s="9"/>
    </row>
    <row r="347" spans="1:7" x14ac:dyDescent="0.3">
      <c r="A347" s="4"/>
      <c r="B347" s="324" t="s">
        <v>134</v>
      </c>
      <c r="C347" s="325"/>
      <c r="D347" s="150">
        <f>D350</f>
        <v>27000</v>
      </c>
      <c r="E347" s="292"/>
      <c r="F347" s="150">
        <f>F350</f>
        <v>27000</v>
      </c>
      <c r="G347" s="9"/>
    </row>
    <row r="348" spans="1:7" ht="28.8" x14ac:dyDescent="0.3">
      <c r="A348" s="4"/>
      <c r="B348" s="101" t="s">
        <v>132</v>
      </c>
      <c r="C348" s="99"/>
      <c r="D348" s="150">
        <f>D347</f>
        <v>27000</v>
      </c>
      <c r="E348" s="292"/>
      <c r="F348" s="150">
        <f>F347</f>
        <v>27000</v>
      </c>
      <c r="G348" s="9"/>
    </row>
    <row r="349" spans="1:7" x14ac:dyDescent="0.3">
      <c r="A349" s="4"/>
      <c r="B349" s="98" t="s">
        <v>91</v>
      </c>
      <c r="C349" s="99"/>
      <c r="D349" s="150">
        <f>D347</f>
        <v>27000</v>
      </c>
      <c r="E349" s="292"/>
      <c r="F349" s="150">
        <f>F347</f>
        <v>27000</v>
      </c>
      <c r="G349" s="9"/>
    </row>
    <row r="350" spans="1:7" x14ac:dyDescent="0.3">
      <c r="A350" s="4">
        <v>3</v>
      </c>
      <c r="B350" s="324" t="s">
        <v>3</v>
      </c>
      <c r="C350" s="325"/>
      <c r="D350" s="150">
        <f>D351</f>
        <v>27000</v>
      </c>
      <c r="E350" s="292"/>
      <c r="F350" s="150">
        <f>F351</f>
        <v>27000</v>
      </c>
      <c r="G350" s="9"/>
    </row>
    <row r="351" spans="1:7" x14ac:dyDescent="0.3">
      <c r="A351" s="4">
        <v>38</v>
      </c>
      <c r="B351" s="98" t="s">
        <v>45</v>
      </c>
      <c r="C351" s="99"/>
      <c r="D351" s="150">
        <f>D352</f>
        <v>27000</v>
      </c>
      <c r="E351" s="292"/>
      <c r="F351" s="150">
        <f>F352</f>
        <v>27000</v>
      </c>
      <c r="G351" s="9"/>
    </row>
    <row r="352" spans="1:7" x14ac:dyDescent="0.3">
      <c r="A352" s="67">
        <v>381</v>
      </c>
      <c r="B352" s="96" t="s">
        <v>46</v>
      </c>
      <c r="C352" s="97"/>
      <c r="D352" s="242">
        <v>27000</v>
      </c>
      <c r="E352" s="285"/>
      <c r="F352" s="242">
        <v>27000</v>
      </c>
      <c r="G352" s="9"/>
    </row>
    <row r="353" spans="1:7" x14ac:dyDescent="0.3">
      <c r="A353" s="67"/>
      <c r="B353" s="118"/>
      <c r="C353" s="117"/>
      <c r="D353" s="149"/>
      <c r="E353" s="283"/>
      <c r="F353" s="149"/>
      <c r="G353" s="9"/>
    </row>
    <row r="354" spans="1:7" x14ac:dyDescent="0.3">
      <c r="A354" s="4"/>
      <c r="B354" s="324" t="s">
        <v>135</v>
      </c>
      <c r="C354" s="325"/>
      <c r="D354" s="5">
        <f>D357</f>
        <v>200000</v>
      </c>
      <c r="E354" s="295"/>
      <c r="F354" s="5">
        <f>F357</f>
        <v>200000</v>
      </c>
      <c r="G354" s="9"/>
    </row>
    <row r="355" spans="1:7" ht="28.8" x14ac:dyDescent="0.3">
      <c r="A355" s="4"/>
      <c r="B355" s="101" t="s">
        <v>132</v>
      </c>
      <c r="C355" s="99"/>
      <c r="D355" s="5">
        <f>D354</f>
        <v>200000</v>
      </c>
      <c r="E355" s="295"/>
      <c r="F355" s="5">
        <f>F354</f>
        <v>200000</v>
      </c>
      <c r="G355" s="9"/>
    </row>
    <row r="356" spans="1:7" x14ac:dyDescent="0.3">
      <c r="A356" s="4"/>
      <c r="B356" s="98" t="s">
        <v>91</v>
      </c>
      <c r="C356" s="99"/>
      <c r="D356" s="5">
        <f>D354</f>
        <v>200000</v>
      </c>
      <c r="E356" s="295"/>
      <c r="F356" s="5">
        <f>F354</f>
        <v>200000</v>
      </c>
      <c r="G356" s="9"/>
    </row>
    <row r="357" spans="1:7" x14ac:dyDescent="0.3">
      <c r="A357" s="4">
        <v>3</v>
      </c>
      <c r="B357" s="324" t="s">
        <v>3</v>
      </c>
      <c r="C357" s="325"/>
      <c r="D357" s="5">
        <f>D358</f>
        <v>200000</v>
      </c>
      <c r="E357" s="295"/>
      <c r="F357" s="5">
        <f>F358</f>
        <v>200000</v>
      </c>
      <c r="G357" s="9"/>
    </row>
    <row r="358" spans="1:7" x14ac:dyDescent="0.3">
      <c r="A358" s="4">
        <v>38</v>
      </c>
      <c r="B358" s="98" t="s">
        <v>45</v>
      </c>
      <c r="C358" s="99"/>
      <c r="D358" s="5">
        <f>D359</f>
        <v>200000</v>
      </c>
      <c r="E358" s="295"/>
      <c r="F358" s="5">
        <f>F359</f>
        <v>200000</v>
      </c>
      <c r="G358" s="9"/>
    </row>
    <row r="359" spans="1:7" x14ac:dyDescent="0.3">
      <c r="A359" s="67">
        <v>382</v>
      </c>
      <c r="B359" s="107" t="s">
        <v>74</v>
      </c>
      <c r="C359" s="97"/>
      <c r="D359" s="240">
        <v>200000</v>
      </c>
      <c r="E359" s="283"/>
      <c r="F359" s="240">
        <v>200000</v>
      </c>
      <c r="G359" s="9"/>
    </row>
    <row r="360" spans="1:7" x14ac:dyDescent="0.3">
      <c r="A360" s="67"/>
      <c r="B360" s="107"/>
      <c r="C360" s="97"/>
      <c r="D360" s="128"/>
      <c r="E360" s="81"/>
      <c r="F360" s="128"/>
      <c r="G360" s="9"/>
    </row>
    <row r="361" spans="1:7" x14ac:dyDescent="0.3">
      <c r="A361" s="4"/>
      <c r="B361" s="324" t="s">
        <v>136</v>
      </c>
      <c r="C361" s="332"/>
      <c r="D361" s="150">
        <f>D364</f>
        <v>442000</v>
      </c>
      <c r="E361" s="150">
        <f>E364</f>
        <v>-80000</v>
      </c>
      <c r="F361" s="150">
        <f>F364</f>
        <v>362000</v>
      </c>
      <c r="G361" s="9"/>
    </row>
    <row r="362" spans="1:7" ht="28.8" x14ac:dyDescent="0.3">
      <c r="A362" s="4"/>
      <c r="B362" s="101" t="s">
        <v>137</v>
      </c>
      <c r="C362" s="40"/>
      <c r="D362" s="150">
        <f>D361</f>
        <v>442000</v>
      </c>
      <c r="E362" s="150">
        <f>E361</f>
        <v>-80000</v>
      </c>
      <c r="F362" s="150">
        <f>F361</f>
        <v>362000</v>
      </c>
      <c r="G362" s="9"/>
    </row>
    <row r="363" spans="1:7" x14ac:dyDescent="0.3">
      <c r="A363" s="4"/>
      <c r="B363" s="51" t="s">
        <v>91</v>
      </c>
      <c r="C363" s="53"/>
      <c r="D363" s="150">
        <f>D361</f>
        <v>442000</v>
      </c>
      <c r="E363" s="150">
        <f>E361</f>
        <v>-80000</v>
      </c>
      <c r="F363" s="150">
        <f>F361</f>
        <v>362000</v>
      </c>
      <c r="G363" s="9"/>
    </row>
    <row r="364" spans="1:7" x14ac:dyDescent="0.3">
      <c r="A364" s="4">
        <v>3</v>
      </c>
      <c r="B364" s="324" t="s">
        <v>3</v>
      </c>
      <c r="C364" s="332"/>
      <c r="D364" s="150">
        <f>D365</f>
        <v>442000</v>
      </c>
      <c r="E364" s="150">
        <f>E365</f>
        <v>-80000</v>
      </c>
      <c r="F364" s="150">
        <f>F365</f>
        <v>362000</v>
      </c>
      <c r="G364" s="9"/>
    </row>
    <row r="365" spans="1:7" x14ac:dyDescent="0.3">
      <c r="A365" s="4">
        <v>38</v>
      </c>
      <c r="B365" s="324" t="s">
        <v>45</v>
      </c>
      <c r="C365" s="332"/>
      <c r="D365" s="150">
        <f>D366+D367</f>
        <v>442000</v>
      </c>
      <c r="E365" s="150">
        <f>E366+E367</f>
        <v>-80000</v>
      </c>
      <c r="F365" s="150">
        <f>F366+F367</f>
        <v>362000</v>
      </c>
      <c r="G365" s="9"/>
    </row>
    <row r="366" spans="1:7" x14ac:dyDescent="0.3">
      <c r="A366" s="67">
        <v>381</v>
      </c>
      <c r="B366" s="86" t="s">
        <v>46</v>
      </c>
      <c r="C366" s="87"/>
      <c r="D366" s="149">
        <v>242000</v>
      </c>
      <c r="E366" s="153"/>
      <c r="F366" s="149">
        <v>242000</v>
      </c>
      <c r="G366" s="9"/>
    </row>
    <row r="367" spans="1:7" x14ac:dyDescent="0.3">
      <c r="A367" s="155">
        <v>382</v>
      </c>
      <c r="B367" s="156" t="s">
        <v>88</v>
      </c>
      <c r="C367" s="157"/>
      <c r="D367" s="149">
        <v>200000</v>
      </c>
      <c r="E367" s="153">
        <f>F367-D367</f>
        <v>-80000</v>
      </c>
      <c r="F367" s="149">
        <v>120000</v>
      </c>
      <c r="G367" s="9"/>
    </row>
    <row r="368" spans="1:7" x14ac:dyDescent="0.3">
      <c r="A368" s="226"/>
      <c r="B368" s="232"/>
      <c r="C368" s="231"/>
      <c r="D368" s="205"/>
      <c r="E368" s="5"/>
      <c r="F368" s="205"/>
      <c r="G368" s="9"/>
    </row>
    <row r="369" spans="1:17" x14ac:dyDescent="0.3">
      <c r="A369" s="55"/>
      <c r="B369" s="235" t="s">
        <v>138</v>
      </c>
      <c r="C369" s="236"/>
      <c r="D369" s="150">
        <f>D370+D398+D425+D496</f>
        <v>7235021.7300000004</v>
      </c>
      <c r="E369" s="5">
        <f t="shared" ref="E369:E373" si="21">F369-D369</f>
        <v>-2926021.7300000004</v>
      </c>
      <c r="F369" s="150">
        <f>F370+F398+F425+F496</f>
        <v>4309000</v>
      </c>
      <c r="G369" s="237"/>
    </row>
    <row r="370" spans="1:17" x14ac:dyDescent="0.3">
      <c r="A370" s="4"/>
      <c r="B370" s="324" t="s">
        <v>139</v>
      </c>
      <c r="C370" s="325"/>
      <c r="D370" s="5">
        <f>D371+D383+D391</f>
        <v>985000</v>
      </c>
      <c r="E370" s="5">
        <f t="shared" si="21"/>
        <v>-275000</v>
      </c>
      <c r="F370" s="5">
        <f>F371+F383+F391</f>
        <v>710000</v>
      </c>
      <c r="G370" s="74"/>
    </row>
    <row r="371" spans="1:17" x14ac:dyDescent="0.3">
      <c r="A371" s="4"/>
      <c r="B371" s="324" t="s">
        <v>140</v>
      </c>
      <c r="C371" s="325"/>
      <c r="D371" s="5">
        <f>D375+D379</f>
        <v>410000</v>
      </c>
      <c r="E371" s="5">
        <f t="shared" si="21"/>
        <v>-20000</v>
      </c>
      <c r="F371" s="5">
        <f>F375+F379</f>
        <v>390000</v>
      </c>
      <c r="G371" s="9"/>
    </row>
    <row r="372" spans="1:17" x14ac:dyDescent="0.3">
      <c r="A372" s="110"/>
      <c r="B372" s="358" t="s">
        <v>141</v>
      </c>
      <c r="C372" s="359"/>
      <c r="D372" s="5">
        <f>D371</f>
        <v>410000</v>
      </c>
      <c r="E372" s="5">
        <f t="shared" si="21"/>
        <v>-20000</v>
      </c>
      <c r="F372" s="5">
        <f>F371</f>
        <v>390000</v>
      </c>
      <c r="G372" s="9"/>
    </row>
    <row r="373" spans="1:17" x14ac:dyDescent="0.3">
      <c r="A373" s="112"/>
      <c r="B373" s="98" t="s">
        <v>91</v>
      </c>
      <c r="C373" s="99"/>
      <c r="D373" s="5">
        <f>D371</f>
        <v>410000</v>
      </c>
      <c r="E373" s="5">
        <f t="shared" si="21"/>
        <v>-23500</v>
      </c>
      <c r="F373" s="5">
        <f>F371-F374</f>
        <v>386500</v>
      </c>
      <c r="G373" s="9"/>
    </row>
    <row r="374" spans="1:17" x14ac:dyDescent="0.3">
      <c r="A374" s="112"/>
      <c r="B374" s="288" t="s">
        <v>94</v>
      </c>
      <c r="C374" s="289"/>
      <c r="D374" s="5">
        <v>0</v>
      </c>
      <c r="E374" s="5">
        <f>F374-D374</f>
        <v>3500</v>
      </c>
      <c r="F374" s="5">
        <v>3500</v>
      </c>
      <c r="G374" s="9"/>
    </row>
    <row r="375" spans="1:17" x14ac:dyDescent="0.3">
      <c r="A375" s="4">
        <v>3</v>
      </c>
      <c r="B375" s="324" t="s">
        <v>3</v>
      </c>
      <c r="C375" s="332"/>
      <c r="D375" s="111">
        <f>D376</f>
        <v>385000</v>
      </c>
      <c r="E375" s="111">
        <f>E376</f>
        <v>0</v>
      </c>
      <c r="F375" s="111">
        <f>F376</f>
        <v>385000</v>
      </c>
      <c r="G375" s="9"/>
    </row>
    <row r="376" spans="1:17" x14ac:dyDescent="0.3">
      <c r="A376" s="4">
        <v>32</v>
      </c>
      <c r="B376" s="35" t="s">
        <v>35</v>
      </c>
      <c r="C376" s="37"/>
      <c r="D376" s="113">
        <f>D377+D378</f>
        <v>385000</v>
      </c>
      <c r="E376" s="113">
        <f>E377+E378</f>
        <v>0</v>
      </c>
      <c r="F376" s="113">
        <f>F377+F378</f>
        <v>385000</v>
      </c>
      <c r="G376" s="9"/>
    </row>
    <row r="377" spans="1:17" x14ac:dyDescent="0.3">
      <c r="A377" s="67">
        <v>322</v>
      </c>
      <c r="B377" s="86" t="s">
        <v>37</v>
      </c>
      <c r="C377" s="87"/>
      <c r="D377" s="208">
        <v>50000</v>
      </c>
      <c r="E377" s="81">
        <f>F377-D377</f>
        <v>-15000</v>
      </c>
      <c r="F377" s="208">
        <v>35000</v>
      </c>
      <c r="G377" s="244"/>
      <c r="H377" s="245"/>
      <c r="I377" s="245"/>
      <c r="J377" s="245"/>
      <c r="K377" s="245"/>
      <c r="L377" s="245"/>
      <c r="M377" s="245"/>
      <c r="N377" s="245"/>
      <c r="O377" s="92"/>
      <c r="P377" s="92"/>
    </row>
    <row r="378" spans="1:17" x14ac:dyDescent="0.3">
      <c r="A378" s="67">
        <v>323</v>
      </c>
      <c r="B378" s="86" t="s">
        <v>38</v>
      </c>
      <c r="C378" s="87"/>
      <c r="D378" s="128">
        <v>335000</v>
      </c>
      <c r="E378" s="81">
        <f>F378-D378</f>
        <v>15000</v>
      </c>
      <c r="F378" s="128">
        <v>350000</v>
      </c>
      <c r="G378" s="274"/>
      <c r="H378" s="275"/>
      <c r="I378" s="275"/>
      <c r="J378" s="275"/>
      <c r="K378" s="275"/>
      <c r="L378" s="275"/>
      <c r="M378" s="275"/>
      <c r="N378" s="275"/>
      <c r="O378" s="275"/>
      <c r="P378" s="275"/>
      <c r="Q378" s="275"/>
    </row>
    <row r="379" spans="1:17" x14ac:dyDescent="0.3">
      <c r="A379" s="4">
        <v>4</v>
      </c>
      <c r="B379" s="215" t="s">
        <v>4</v>
      </c>
      <c r="C379" s="216"/>
      <c r="D379" s="5">
        <f t="shared" ref="D379:F380" si="22">D380</f>
        <v>25000</v>
      </c>
      <c r="E379" s="5">
        <f t="shared" si="22"/>
        <v>-20000</v>
      </c>
      <c r="F379" s="5">
        <f t="shared" si="22"/>
        <v>5000</v>
      </c>
      <c r="G379" s="243"/>
    </row>
    <row r="380" spans="1:17" x14ac:dyDescent="0.3">
      <c r="A380" s="4">
        <v>42</v>
      </c>
      <c r="B380" s="215" t="s">
        <v>57</v>
      </c>
      <c r="C380" s="216"/>
      <c r="D380" s="5">
        <f t="shared" si="22"/>
        <v>25000</v>
      </c>
      <c r="E380" s="5">
        <f t="shared" si="22"/>
        <v>-20000</v>
      </c>
      <c r="F380" s="5">
        <f t="shared" si="22"/>
        <v>5000</v>
      </c>
      <c r="G380" s="243"/>
    </row>
    <row r="381" spans="1:17" x14ac:dyDescent="0.3">
      <c r="A381" s="155">
        <v>422</v>
      </c>
      <c r="B381" s="156" t="s">
        <v>217</v>
      </c>
      <c r="C381" s="157"/>
      <c r="D381" s="149">
        <v>25000</v>
      </c>
      <c r="E381" s="153">
        <f>F381-D381</f>
        <v>-20000</v>
      </c>
      <c r="F381" s="149">
        <v>5000</v>
      </c>
      <c r="G381" s="243"/>
    </row>
    <row r="382" spans="1:17" x14ac:dyDescent="0.3">
      <c r="A382" s="203"/>
      <c r="B382" s="204"/>
      <c r="C382" s="140"/>
      <c r="D382" s="205"/>
      <c r="E382" s="206"/>
      <c r="F382" s="205"/>
      <c r="G382" s="213"/>
    </row>
    <row r="383" spans="1:17" x14ac:dyDescent="0.3">
      <c r="A383" s="4"/>
      <c r="B383" s="324" t="s">
        <v>180</v>
      </c>
      <c r="C383" s="325"/>
      <c r="D383" s="5">
        <f>D386</f>
        <v>495000</v>
      </c>
      <c r="E383" s="5">
        <f>E386</f>
        <v>-255000</v>
      </c>
      <c r="F383" s="5">
        <f>F386</f>
        <v>240000</v>
      </c>
      <c r="G383" s="78"/>
    </row>
    <row r="384" spans="1:17" x14ac:dyDescent="0.3">
      <c r="A384" s="4"/>
      <c r="B384" s="324" t="s">
        <v>79</v>
      </c>
      <c r="C384" s="325"/>
      <c r="D384" s="63">
        <f>D383</f>
        <v>495000</v>
      </c>
      <c r="E384" s="63">
        <f>E383</f>
        <v>-255000</v>
      </c>
      <c r="F384" s="63">
        <f>F383</f>
        <v>240000</v>
      </c>
      <c r="G384" s="9"/>
    </row>
    <row r="385" spans="1:7" x14ac:dyDescent="0.3">
      <c r="A385" s="4"/>
      <c r="B385" s="56" t="s">
        <v>147</v>
      </c>
      <c r="C385" s="57"/>
      <c r="D385" s="63">
        <f>D383</f>
        <v>495000</v>
      </c>
      <c r="E385" s="63">
        <f>E383</f>
        <v>-255000</v>
      </c>
      <c r="F385" s="63">
        <f>F383</f>
        <v>240000</v>
      </c>
      <c r="G385" s="9"/>
    </row>
    <row r="386" spans="1:7" x14ac:dyDescent="0.3">
      <c r="A386" s="4">
        <v>3</v>
      </c>
      <c r="B386" s="324" t="s">
        <v>3</v>
      </c>
      <c r="C386" s="325"/>
      <c r="D386" s="5">
        <f>D387</f>
        <v>495000</v>
      </c>
      <c r="E386" s="5">
        <f>E387</f>
        <v>-255000</v>
      </c>
      <c r="F386" s="5">
        <f>F387</f>
        <v>240000</v>
      </c>
      <c r="G386" s="9"/>
    </row>
    <row r="387" spans="1:7" x14ac:dyDescent="0.3">
      <c r="A387" s="4">
        <v>32</v>
      </c>
      <c r="B387" s="324" t="s">
        <v>35</v>
      </c>
      <c r="C387" s="332"/>
      <c r="D387" s="5">
        <f>D388+D389</f>
        <v>495000</v>
      </c>
      <c r="E387" s="5">
        <f>E388+E389</f>
        <v>-255000</v>
      </c>
      <c r="F387" s="5">
        <f>F388+F389</f>
        <v>240000</v>
      </c>
      <c r="G387" s="9"/>
    </row>
    <row r="388" spans="1:7" x14ac:dyDescent="0.3">
      <c r="A388" s="104">
        <v>322</v>
      </c>
      <c r="B388" s="107" t="s">
        <v>37</v>
      </c>
      <c r="C388" s="108"/>
      <c r="D388" s="208">
        <v>5000</v>
      </c>
      <c r="E388" s="109">
        <f>F388-D388</f>
        <v>-5000</v>
      </c>
      <c r="F388" s="208">
        <v>0</v>
      </c>
      <c r="G388" s="9"/>
    </row>
    <row r="389" spans="1:7" x14ac:dyDescent="0.3">
      <c r="A389" s="104">
        <v>323</v>
      </c>
      <c r="B389" s="107" t="s">
        <v>38</v>
      </c>
      <c r="C389" s="108"/>
      <c r="D389" s="208">
        <v>490000</v>
      </c>
      <c r="E389" s="109">
        <f>F389-D389</f>
        <v>-250000</v>
      </c>
      <c r="F389" s="208">
        <v>240000</v>
      </c>
      <c r="G389" s="9"/>
    </row>
    <row r="390" spans="1:7" x14ac:dyDescent="0.3">
      <c r="A390" s="104"/>
      <c r="B390" s="107"/>
      <c r="C390" s="108"/>
      <c r="D390" s="106"/>
      <c r="E390" s="109"/>
      <c r="F390" s="106"/>
      <c r="G390" s="9"/>
    </row>
    <row r="391" spans="1:7" x14ac:dyDescent="0.3">
      <c r="A391" s="4"/>
      <c r="B391" s="324" t="s">
        <v>157</v>
      </c>
      <c r="C391" s="325"/>
      <c r="D391" s="282">
        <f>D394</f>
        <v>80000</v>
      </c>
      <c r="E391" s="282"/>
      <c r="F391" s="5">
        <f>F394</f>
        <v>80000</v>
      </c>
      <c r="G391" s="9"/>
    </row>
    <row r="392" spans="1:7" x14ac:dyDescent="0.3">
      <c r="A392" s="4"/>
      <c r="B392" s="324" t="s">
        <v>80</v>
      </c>
      <c r="C392" s="325"/>
      <c r="D392" s="282">
        <f>D391</f>
        <v>80000</v>
      </c>
      <c r="E392" s="282"/>
      <c r="F392" s="5">
        <f>F391</f>
        <v>80000</v>
      </c>
      <c r="G392" s="9"/>
    </row>
    <row r="393" spans="1:7" x14ac:dyDescent="0.3">
      <c r="A393" s="4"/>
      <c r="B393" s="98" t="s">
        <v>91</v>
      </c>
      <c r="C393" s="57"/>
      <c r="D393" s="282">
        <f>D391</f>
        <v>80000</v>
      </c>
      <c r="E393" s="282"/>
      <c r="F393" s="5">
        <f>F391</f>
        <v>80000</v>
      </c>
      <c r="G393" s="9"/>
    </row>
    <row r="394" spans="1:7" x14ac:dyDescent="0.3">
      <c r="A394" s="4">
        <v>3</v>
      </c>
      <c r="B394" s="324" t="s">
        <v>3</v>
      </c>
      <c r="C394" s="332"/>
      <c r="D394" s="282">
        <f t="shared" ref="D394:F395" si="23">D395</f>
        <v>80000</v>
      </c>
      <c r="E394" s="282"/>
      <c r="F394" s="5">
        <f t="shared" si="23"/>
        <v>80000</v>
      </c>
      <c r="G394" s="9"/>
    </row>
    <row r="395" spans="1:7" x14ac:dyDescent="0.3">
      <c r="A395" s="4">
        <v>32</v>
      </c>
      <c r="B395" s="35" t="s">
        <v>81</v>
      </c>
      <c r="C395" s="36"/>
      <c r="D395" s="282">
        <f t="shared" si="23"/>
        <v>80000</v>
      </c>
      <c r="E395" s="282"/>
      <c r="F395" s="5">
        <f t="shared" si="23"/>
        <v>80000</v>
      </c>
      <c r="G395" s="9"/>
    </row>
    <row r="396" spans="1:7" x14ac:dyDescent="0.3">
      <c r="A396" s="67">
        <v>323</v>
      </c>
      <c r="B396" s="86" t="s">
        <v>38</v>
      </c>
      <c r="C396" s="87"/>
      <c r="D396" s="208">
        <v>80000</v>
      </c>
      <c r="E396" s="283"/>
      <c r="F396" s="208">
        <v>80000</v>
      </c>
      <c r="G396" s="77"/>
    </row>
    <row r="397" spans="1:7" x14ac:dyDescent="0.3">
      <c r="A397" s="67"/>
      <c r="B397" s="96"/>
      <c r="C397" s="97"/>
      <c r="D397" s="128"/>
      <c r="E397" s="81"/>
      <c r="F397" s="128"/>
      <c r="G397" s="77"/>
    </row>
    <row r="398" spans="1:7" x14ac:dyDescent="0.3">
      <c r="A398" s="67"/>
      <c r="B398" s="98" t="s">
        <v>142</v>
      </c>
      <c r="C398" s="97"/>
      <c r="D398" s="5">
        <f>D399+D406+D418</f>
        <v>1505000</v>
      </c>
      <c r="E398" s="5">
        <f>E399+E406+E418</f>
        <v>-568000</v>
      </c>
      <c r="F398" s="5">
        <f>F399+F406+F418</f>
        <v>937000</v>
      </c>
      <c r="G398" s="77"/>
    </row>
    <row r="399" spans="1:7" x14ac:dyDescent="0.3">
      <c r="A399" s="4"/>
      <c r="B399" s="324" t="s">
        <v>143</v>
      </c>
      <c r="C399" s="325"/>
      <c r="D399" s="5">
        <f>D402</f>
        <v>30000</v>
      </c>
      <c r="E399" s="5">
        <f>E402</f>
        <v>-30000</v>
      </c>
      <c r="F399" s="5">
        <f>F402</f>
        <v>0</v>
      </c>
      <c r="G399" s="243"/>
    </row>
    <row r="400" spans="1:7" x14ac:dyDescent="0.3">
      <c r="A400" s="4"/>
      <c r="B400" s="324" t="s">
        <v>84</v>
      </c>
      <c r="C400" s="325"/>
      <c r="D400" s="5">
        <f>D399</f>
        <v>30000</v>
      </c>
      <c r="E400" s="5">
        <f>E399</f>
        <v>-30000</v>
      </c>
      <c r="F400" s="5">
        <f>F399</f>
        <v>0</v>
      </c>
      <c r="G400" s="77"/>
    </row>
    <row r="401" spans="1:7" x14ac:dyDescent="0.3">
      <c r="A401" s="4"/>
      <c r="B401" s="98" t="s">
        <v>91</v>
      </c>
      <c r="C401" s="99"/>
      <c r="D401" s="5">
        <f>D399</f>
        <v>30000</v>
      </c>
      <c r="E401" s="5">
        <f>E399</f>
        <v>-30000</v>
      </c>
      <c r="F401" s="5">
        <f>F399</f>
        <v>0</v>
      </c>
      <c r="G401" s="77"/>
    </row>
    <row r="402" spans="1:7" x14ac:dyDescent="0.3">
      <c r="A402" s="4">
        <v>3</v>
      </c>
      <c r="B402" s="324" t="s">
        <v>3</v>
      </c>
      <c r="C402" s="325"/>
      <c r="D402" s="5">
        <f t="shared" ref="D402:F403" si="24">D403</f>
        <v>30000</v>
      </c>
      <c r="E402" s="5">
        <f t="shared" si="24"/>
        <v>-30000</v>
      </c>
      <c r="F402" s="5">
        <f t="shared" si="24"/>
        <v>0</v>
      </c>
      <c r="G402" s="77"/>
    </row>
    <row r="403" spans="1:7" x14ac:dyDescent="0.3">
      <c r="A403" s="4">
        <v>32</v>
      </c>
      <c r="B403" s="98" t="s">
        <v>81</v>
      </c>
      <c r="C403" s="100"/>
      <c r="D403" s="5">
        <f t="shared" si="24"/>
        <v>30000</v>
      </c>
      <c r="E403" s="5">
        <f t="shared" si="24"/>
        <v>-30000</v>
      </c>
      <c r="F403" s="5">
        <f t="shared" si="24"/>
        <v>0</v>
      </c>
      <c r="G403" s="77"/>
    </row>
    <row r="404" spans="1:7" x14ac:dyDescent="0.3">
      <c r="A404" s="67">
        <v>323</v>
      </c>
      <c r="B404" s="96" t="s">
        <v>38</v>
      </c>
      <c r="C404" s="97"/>
      <c r="D404" s="240">
        <v>30000</v>
      </c>
      <c r="E404" s="283">
        <v>-30000</v>
      </c>
      <c r="F404" s="240">
        <v>0</v>
      </c>
      <c r="G404" s="77"/>
    </row>
    <row r="405" spans="1:7" x14ac:dyDescent="0.3">
      <c r="A405" s="67"/>
      <c r="B405" s="96"/>
      <c r="C405" s="97"/>
      <c r="D405" s="128"/>
      <c r="E405" s="81"/>
      <c r="F405" s="128"/>
      <c r="G405" s="77"/>
    </row>
    <row r="406" spans="1:7" x14ac:dyDescent="0.3">
      <c r="A406" s="4"/>
      <c r="B406" s="98" t="s">
        <v>144</v>
      </c>
      <c r="C406" s="99"/>
      <c r="D406" s="150">
        <f>D409+D413</f>
        <v>1310000</v>
      </c>
      <c r="E406" s="150">
        <f>E409+E413</f>
        <v>-538000</v>
      </c>
      <c r="F406" s="150">
        <f>F409+F413</f>
        <v>772000</v>
      </c>
      <c r="G406" s="77"/>
    </row>
    <row r="407" spans="1:7" x14ac:dyDescent="0.3">
      <c r="A407" s="4"/>
      <c r="B407" s="98" t="s">
        <v>84</v>
      </c>
      <c r="C407" s="99"/>
      <c r="D407" s="150">
        <f>D406</f>
        <v>1310000</v>
      </c>
      <c r="E407" s="150">
        <f>E406</f>
        <v>-538000</v>
      </c>
      <c r="F407" s="150">
        <f>F406</f>
        <v>772000</v>
      </c>
      <c r="G407" s="77"/>
    </row>
    <row r="408" spans="1:7" x14ac:dyDescent="0.3">
      <c r="A408" s="4"/>
      <c r="B408" s="98" t="s">
        <v>145</v>
      </c>
      <c r="C408" s="99"/>
      <c r="D408" s="150">
        <f>D406</f>
        <v>1310000</v>
      </c>
      <c r="E408" s="150">
        <f>E406</f>
        <v>-538000</v>
      </c>
      <c r="F408" s="150">
        <f>F406</f>
        <v>772000</v>
      </c>
      <c r="G408" s="77"/>
    </row>
    <row r="409" spans="1:7" x14ac:dyDescent="0.3">
      <c r="A409" s="4">
        <v>3</v>
      </c>
      <c r="B409" s="98" t="s">
        <v>3</v>
      </c>
      <c r="C409" s="99"/>
      <c r="D409" s="150">
        <f>D410</f>
        <v>720000</v>
      </c>
      <c r="E409" s="150">
        <f>E410</f>
        <v>-423000</v>
      </c>
      <c r="F409" s="150">
        <f>F410</f>
        <v>297000</v>
      </c>
      <c r="G409" s="77"/>
    </row>
    <row r="410" spans="1:7" x14ac:dyDescent="0.3">
      <c r="A410" s="4">
        <v>32</v>
      </c>
      <c r="B410" s="98" t="s">
        <v>35</v>
      </c>
      <c r="C410" s="99"/>
      <c r="D410" s="150">
        <f>D411+D412</f>
        <v>720000</v>
      </c>
      <c r="E410" s="150">
        <f>E411+E412</f>
        <v>-423000</v>
      </c>
      <c r="F410" s="150">
        <f>F411+F412</f>
        <v>297000</v>
      </c>
      <c r="G410" s="77"/>
    </row>
    <row r="411" spans="1:7" x14ac:dyDescent="0.3">
      <c r="A411" s="67">
        <v>322</v>
      </c>
      <c r="B411" s="107" t="s">
        <v>37</v>
      </c>
      <c r="C411" s="97"/>
      <c r="D411" s="242">
        <v>55000</v>
      </c>
      <c r="E411" s="153">
        <v>-25000</v>
      </c>
      <c r="F411" s="242">
        <v>30000</v>
      </c>
      <c r="G411" s="77"/>
    </row>
    <row r="412" spans="1:7" x14ac:dyDescent="0.3">
      <c r="A412" s="67">
        <v>323</v>
      </c>
      <c r="B412" s="193" t="s">
        <v>200</v>
      </c>
      <c r="C412" s="97"/>
      <c r="D412" s="149">
        <v>665000</v>
      </c>
      <c r="E412" s="153">
        <v>-398000</v>
      </c>
      <c r="F412" s="149">
        <v>267000</v>
      </c>
      <c r="G412" s="246"/>
    </row>
    <row r="413" spans="1:7" x14ac:dyDescent="0.3">
      <c r="A413" s="67">
        <v>4</v>
      </c>
      <c r="B413" s="324" t="s">
        <v>4</v>
      </c>
      <c r="C413" s="325"/>
      <c r="D413" s="150">
        <f>D414</f>
        <v>590000</v>
      </c>
      <c r="E413" s="150">
        <f>E414</f>
        <v>-115000</v>
      </c>
      <c r="F413" s="150">
        <f>F414</f>
        <v>475000</v>
      </c>
      <c r="G413" s="77"/>
    </row>
    <row r="414" spans="1:7" x14ac:dyDescent="0.3">
      <c r="A414" s="67">
        <v>42</v>
      </c>
      <c r="B414" s="324" t="s">
        <v>57</v>
      </c>
      <c r="C414" s="325"/>
      <c r="D414" s="150">
        <f>D415+D416</f>
        <v>590000</v>
      </c>
      <c r="E414" s="150">
        <f>E415+E416</f>
        <v>-115000</v>
      </c>
      <c r="F414" s="150">
        <f>F415+F416</f>
        <v>475000</v>
      </c>
      <c r="G414" s="77"/>
    </row>
    <row r="415" spans="1:7" x14ac:dyDescent="0.3">
      <c r="A415" s="67">
        <v>421</v>
      </c>
      <c r="B415" s="193" t="s">
        <v>155</v>
      </c>
      <c r="C415" s="169"/>
      <c r="D415" s="149">
        <v>550000</v>
      </c>
      <c r="E415" s="153">
        <v>-115000</v>
      </c>
      <c r="F415" s="149">
        <v>435000</v>
      </c>
      <c r="G415" s="243"/>
    </row>
    <row r="416" spans="1:7" x14ac:dyDescent="0.3">
      <c r="A416" s="155">
        <v>422</v>
      </c>
      <c r="B416" s="156" t="s">
        <v>217</v>
      </c>
      <c r="C416" s="201"/>
      <c r="D416" s="149">
        <v>40000</v>
      </c>
      <c r="E416" s="153"/>
      <c r="F416" s="149">
        <v>40000</v>
      </c>
      <c r="G416" s="243"/>
    </row>
    <row r="417" spans="1:7" x14ac:dyDescent="0.3">
      <c r="A417" s="67"/>
      <c r="B417" s="141"/>
      <c r="C417" s="137"/>
      <c r="D417" s="205"/>
      <c r="E417" s="206"/>
      <c r="F417" s="205"/>
      <c r="G417" s="77"/>
    </row>
    <row r="418" spans="1:7" x14ac:dyDescent="0.3">
      <c r="A418" s="4"/>
      <c r="B418" s="136" t="s">
        <v>156</v>
      </c>
      <c r="C418" s="99"/>
      <c r="D418" s="150">
        <f>D421</f>
        <v>165000</v>
      </c>
      <c r="E418" s="292"/>
      <c r="F418" s="150">
        <f>F421</f>
        <v>165000</v>
      </c>
      <c r="G418" s="77"/>
    </row>
    <row r="419" spans="1:7" x14ac:dyDescent="0.3">
      <c r="A419" s="4"/>
      <c r="B419" s="98" t="s">
        <v>84</v>
      </c>
      <c r="C419" s="99"/>
      <c r="D419" s="150">
        <f>D418</f>
        <v>165000</v>
      </c>
      <c r="E419" s="292"/>
      <c r="F419" s="150">
        <f>F418</f>
        <v>165000</v>
      </c>
      <c r="G419" s="77"/>
    </row>
    <row r="420" spans="1:7" x14ac:dyDescent="0.3">
      <c r="A420" s="4"/>
      <c r="B420" s="98" t="s">
        <v>145</v>
      </c>
      <c r="C420" s="99"/>
      <c r="D420" s="150">
        <f>D418</f>
        <v>165000</v>
      </c>
      <c r="E420" s="292"/>
      <c r="F420" s="150">
        <f>F418</f>
        <v>165000</v>
      </c>
      <c r="G420" s="77"/>
    </row>
    <row r="421" spans="1:7" x14ac:dyDescent="0.3">
      <c r="A421" s="4">
        <v>4</v>
      </c>
      <c r="B421" s="324" t="s">
        <v>4</v>
      </c>
      <c r="C421" s="325"/>
      <c r="D421" s="150">
        <f>D422</f>
        <v>165000</v>
      </c>
      <c r="E421" s="292"/>
      <c r="F421" s="150">
        <f>F422</f>
        <v>165000</v>
      </c>
      <c r="G421" s="77"/>
    </row>
    <row r="422" spans="1:7" x14ac:dyDescent="0.3">
      <c r="A422" s="4">
        <v>42</v>
      </c>
      <c r="B422" s="324" t="s">
        <v>57</v>
      </c>
      <c r="C422" s="325"/>
      <c r="D422" s="150">
        <f>D423</f>
        <v>165000</v>
      </c>
      <c r="E422" s="292"/>
      <c r="F422" s="150">
        <f>F423</f>
        <v>165000</v>
      </c>
      <c r="G422" s="77"/>
    </row>
    <row r="423" spans="1:7" x14ac:dyDescent="0.3">
      <c r="A423" s="67">
        <v>421</v>
      </c>
      <c r="B423" s="179" t="s">
        <v>181</v>
      </c>
      <c r="C423" s="169"/>
      <c r="D423" s="149">
        <v>165000</v>
      </c>
      <c r="E423" s="285"/>
      <c r="F423" s="149">
        <v>165000</v>
      </c>
      <c r="G423" s="243"/>
    </row>
    <row r="424" spans="1:7" x14ac:dyDescent="0.3">
      <c r="A424" s="67"/>
      <c r="B424" s="213"/>
      <c r="D424" s="6"/>
      <c r="E424" s="323"/>
      <c r="F424" s="6"/>
    </row>
    <row r="425" spans="1:7" x14ac:dyDescent="0.3">
      <c r="A425" s="4"/>
      <c r="B425" s="98" t="s">
        <v>146</v>
      </c>
      <c r="C425" s="108"/>
      <c r="D425" s="5">
        <f>D426+D435+D442+D450+D461+D471+D482+D489</f>
        <v>4045021.73</v>
      </c>
      <c r="E425" s="282">
        <f>E426+E435+E442+E450+E461+E471+E482+E489</f>
        <v>-1523021.73</v>
      </c>
      <c r="F425" s="5">
        <f>F426+F435+F442+F450+F461+F471+F482+F489</f>
        <v>2522000</v>
      </c>
      <c r="G425" s="114"/>
    </row>
    <row r="426" spans="1:7" x14ac:dyDescent="0.3">
      <c r="A426" s="4"/>
      <c r="B426" s="133" t="s">
        <v>154</v>
      </c>
      <c r="C426" s="36"/>
      <c r="D426" s="5">
        <f>D429</f>
        <v>400000</v>
      </c>
      <c r="E426" s="282">
        <f>E429</f>
        <v>-39000</v>
      </c>
      <c r="F426" s="5">
        <f>F429</f>
        <v>361000</v>
      </c>
      <c r="G426" s="9"/>
    </row>
    <row r="427" spans="1:7" x14ac:dyDescent="0.3">
      <c r="A427" s="4"/>
      <c r="B427" s="35" t="s">
        <v>79</v>
      </c>
      <c r="C427" s="36"/>
      <c r="D427" s="5">
        <f>D426</f>
        <v>400000</v>
      </c>
      <c r="E427" s="282">
        <f>E426</f>
        <v>-39000</v>
      </c>
      <c r="F427" s="5">
        <f>F426</f>
        <v>361000</v>
      </c>
      <c r="G427" s="9"/>
    </row>
    <row r="428" spans="1:7" x14ac:dyDescent="0.3">
      <c r="A428" s="4"/>
      <c r="B428" s="98" t="s">
        <v>147</v>
      </c>
      <c r="C428" s="58"/>
      <c r="D428" s="5">
        <f>D426</f>
        <v>400000</v>
      </c>
      <c r="E428" s="282">
        <f>E426</f>
        <v>-39000</v>
      </c>
      <c r="F428" s="5">
        <f>F426</f>
        <v>361000</v>
      </c>
      <c r="G428" s="9"/>
    </row>
    <row r="429" spans="1:7" x14ac:dyDescent="0.3">
      <c r="A429" s="4">
        <v>3</v>
      </c>
      <c r="B429" s="98" t="s">
        <v>3</v>
      </c>
      <c r="C429" s="36"/>
      <c r="D429" s="5">
        <f>D430+D432</f>
        <v>400000</v>
      </c>
      <c r="E429" s="282">
        <f>E430+E432</f>
        <v>-39000</v>
      </c>
      <c r="F429" s="5">
        <f>F430+F432</f>
        <v>361000</v>
      </c>
      <c r="G429" s="9"/>
    </row>
    <row r="430" spans="1:7" x14ac:dyDescent="0.3">
      <c r="A430" s="4">
        <v>38</v>
      </c>
      <c r="B430" s="133" t="s">
        <v>45</v>
      </c>
      <c r="C430" s="36"/>
      <c r="D430" s="5">
        <f>D431</f>
        <v>400000</v>
      </c>
      <c r="E430" s="282">
        <f>E431</f>
        <v>-400000</v>
      </c>
      <c r="F430" s="5">
        <f>F431</f>
        <v>0</v>
      </c>
      <c r="G430" s="9"/>
    </row>
    <row r="431" spans="1:7" x14ac:dyDescent="0.3">
      <c r="A431" s="67">
        <v>386</v>
      </c>
      <c r="B431" s="179" t="s">
        <v>70</v>
      </c>
      <c r="C431" s="87"/>
      <c r="D431" s="208">
        <v>400000</v>
      </c>
      <c r="E431" s="283">
        <v>-400000</v>
      </c>
      <c r="F431" s="208">
        <v>0</v>
      </c>
      <c r="G431" s="9"/>
    </row>
    <row r="432" spans="1:7" x14ac:dyDescent="0.3">
      <c r="A432" s="4">
        <v>36</v>
      </c>
      <c r="B432" s="268" t="s">
        <v>58</v>
      </c>
      <c r="C432" s="269"/>
      <c r="D432" s="5">
        <f>D433</f>
        <v>0</v>
      </c>
      <c r="E432" s="282">
        <f>E433</f>
        <v>361000</v>
      </c>
      <c r="F432" s="5">
        <f>F433</f>
        <v>361000</v>
      </c>
      <c r="G432" s="9"/>
    </row>
    <row r="433" spans="1:7" x14ac:dyDescent="0.3">
      <c r="A433" s="67">
        <v>363</v>
      </c>
      <c r="B433" s="276" t="s">
        <v>206</v>
      </c>
      <c r="C433" s="267"/>
      <c r="D433" s="208">
        <v>0</v>
      </c>
      <c r="E433" s="294">
        <v>361000</v>
      </c>
      <c r="F433" s="208">
        <v>361000</v>
      </c>
      <c r="G433" s="9"/>
    </row>
    <row r="434" spans="1:7" x14ac:dyDescent="0.3">
      <c r="A434" s="67"/>
      <c r="B434" s="96"/>
      <c r="C434" s="97"/>
      <c r="D434" s="128"/>
      <c r="E434" s="81"/>
      <c r="F434" s="128"/>
      <c r="G434" s="9"/>
    </row>
    <row r="435" spans="1:7" x14ac:dyDescent="0.3">
      <c r="A435" s="4"/>
      <c r="B435" s="358" t="s">
        <v>158</v>
      </c>
      <c r="C435" s="359"/>
      <c r="D435" s="5">
        <f>D438</f>
        <v>200000</v>
      </c>
      <c r="E435" s="5">
        <f>E438</f>
        <v>-140000</v>
      </c>
      <c r="F435" s="5">
        <f>F438</f>
        <v>60000</v>
      </c>
      <c r="G435" s="77"/>
    </row>
    <row r="436" spans="1:7" x14ac:dyDescent="0.3">
      <c r="A436" s="4"/>
      <c r="B436" s="59" t="s">
        <v>84</v>
      </c>
      <c r="C436" s="60"/>
      <c r="D436" s="5">
        <f>D435</f>
        <v>200000</v>
      </c>
      <c r="E436" s="5">
        <f>E435</f>
        <v>-140000</v>
      </c>
      <c r="F436" s="5">
        <f>F435</f>
        <v>60000</v>
      </c>
      <c r="G436" s="9"/>
    </row>
    <row r="437" spans="1:7" x14ac:dyDescent="0.3">
      <c r="A437" s="4"/>
      <c r="B437" s="101" t="s">
        <v>148</v>
      </c>
      <c r="C437" s="60"/>
      <c r="D437" s="5">
        <f>D435</f>
        <v>200000</v>
      </c>
      <c r="E437" s="5">
        <f>E435</f>
        <v>-140000</v>
      </c>
      <c r="F437" s="5">
        <f>F435</f>
        <v>60000</v>
      </c>
      <c r="G437" s="9"/>
    </row>
    <row r="438" spans="1:7" x14ac:dyDescent="0.3">
      <c r="A438" s="4">
        <v>4</v>
      </c>
      <c r="B438" s="324" t="s">
        <v>4</v>
      </c>
      <c r="C438" s="325"/>
      <c r="D438" s="5">
        <f t="shared" ref="D438:F439" si="25">D439</f>
        <v>200000</v>
      </c>
      <c r="E438" s="5">
        <f t="shared" si="25"/>
        <v>-140000</v>
      </c>
      <c r="F438" s="5">
        <f t="shared" si="25"/>
        <v>60000</v>
      </c>
      <c r="G438" s="9"/>
    </row>
    <row r="439" spans="1:7" x14ac:dyDescent="0.3">
      <c r="A439" s="4">
        <v>42</v>
      </c>
      <c r="B439" s="324" t="s">
        <v>57</v>
      </c>
      <c r="C439" s="325"/>
      <c r="D439" s="5">
        <f t="shared" si="25"/>
        <v>200000</v>
      </c>
      <c r="E439" s="5">
        <f t="shared" si="25"/>
        <v>-140000</v>
      </c>
      <c r="F439" s="5">
        <f t="shared" si="25"/>
        <v>60000</v>
      </c>
      <c r="G439" s="9"/>
    </row>
    <row r="440" spans="1:7" x14ac:dyDescent="0.3">
      <c r="A440" s="67">
        <v>426</v>
      </c>
      <c r="B440" s="338" t="s">
        <v>78</v>
      </c>
      <c r="C440" s="336"/>
      <c r="D440" s="240">
        <v>200000</v>
      </c>
      <c r="E440" s="81">
        <f>F440-D440</f>
        <v>-140000</v>
      </c>
      <c r="F440" s="240">
        <v>60000</v>
      </c>
      <c r="G440" s="9"/>
    </row>
    <row r="441" spans="1:7" x14ac:dyDescent="0.3">
      <c r="A441" s="67"/>
      <c r="B441" s="96"/>
      <c r="C441" s="97"/>
      <c r="D441" s="128"/>
      <c r="E441" s="81"/>
      <c r="F441" s="128"/>
      <c r="G441" s="9"/>
    </row>
    <row r="442" spans="1:7" x14ac:dyDescent="0.3">
      <c r="A442" s="41"/>
      <c r="B442" s="136" t="s">
        <v>192</v>
      </c>
      <c r="C442" s="43"/>
      <c r="D442" s="5">
        <f>D446</f>
        <v>550000</v>
      </c>
      <c r="E442" s="5">
        <f>E446</f>
        <v>-130000</v>
      </c>
      <c r="F442" s="5">
        <f>F446</f>
        <v>420000</v>
      </c>
      <c r="G442" s="9"/>
    </row>
    <row r="443" spans="1:7" x14ac:dyDescent="0.3">
      <c r="A443" s="41"/>
      <c r="B443" s="98" t="s">
        <v>80</v>
      </c>
      <c r="C443" s="43"/>
      <c r="D443" s="5">
        <f>D442</f>
        <v>550000</v>
      </c>
      <c r="E443" s="5">
        <f>E442</f>
        <v>-130000</v>
      </c>
      <c r="F443" s="5">
        <f>F442</f>
        <v>420000</v>
      </c>
      <c r="G443" s="9"/>
    </row>
    <row r="444" spans="1:7" x14ac:dyDescent="0.3">
      <c r="A444" s="41"/>
      <c r="B444" s="288" t="s">
        <v>91</v>
      </c>
      <c r="C444" s="43"/>
      <c r="D444" s="5">
        <f>D442-D445</f>
        <v>550000</v>
      </c>
      <c r="E444" s="5">
        <f t="shared" ref="E444:F444" si="26">E442-E445</f>
        <v>-330000</v>
      </c>
      <c r="F444" s="5">
        <f t="shared" si="26"/>
        <v>220000</v>
      </c>
      <c r="G444" s="9"/>
    </row>
    <row r="445" spans="1:7" x14ac:dyDescent="0.3">
      <c r="A445" s="41"/>
      <c r="B445" s="98" t="s">
        <v>94</v>
      </c>
      <c r="C445" s="43"/>
      <c r="D445" s="5">
        <v>0</v>
      </c>
      <c r="E445" s="5">
        <v>200000</v>
      </c>
      <c r="F445" s="5">
        <v>200000</v>
      </c>
      <c r="G445" s="9"/>
    </row>
    <row r="446" spans="1:7" x14ac:dyDescent="0.3">
      <c r="A446" s="4">
        <v>4</v>
      </c>
      <c r="B446" s="98" t="s">
        <v>4</v>
      </c>
      <c r="C446" s="99"/>
      <c r="D446" s="5">
        <f t="shared" ref="D446:F447" si="27">D447</f>
        <v>550000</v>
      </c>
      <c r="E446" s="5">
        <f t="shared" si="27"/>
        <v>-130000</v>
      </c>
      <c r="F446" s="5">
        <f t="shared" si="27"/>
        <v>420000</v>
      </c>
      <c r="G446" s="9"/>
    </row>
    <row r="447" spans="1:7" x14ac:dyDescent="0.3">
      <c r="A447" s="4">
        <v>42</v>
      </c>
      <c r="B447" s="98" t="s">
        <v>4</v>
      </c>
      <c r="C447" s="99"/>
      <c r="D447" s="5">
        <f t="shared" si="27"/>
        <v>550000</v>
      </c>
      <c r="E447" s="5">
        <f t="shared" si="27"/>
        <v>-130000</v>
      </c>
      <c r="F447" s="5">
        <f t="shared" si="27"/>
        <v>420000</v>
      </c>
      <c r="G447" s="9"/>
    </row>
    <row r="448" spans="1:7" x14ac:dyDescent="0.3">
      <c r="A448" s="67">
        <v>421</v>
      </c>
      <c r="B448" s="146" t="s">
        <v>155</v>
      </c>
      <c r="C448" s="97"/>
      <c r="D448" s="240">
        <v>550000</v>
      </c>
      <c r="E448" s="81">
        <v>-130000</v>
      </c>
      <c r="F448" s="240">
        <v>420000</v>
      </c>
      <c r="G448" s="9"/>
    </row>
    <row r="449" spans="1:7" x14ac:dyDescent="0.3">
      <c r="A449" s="67"/>
      <c r="B449" s="96"/>
      <c r="C449" s="97"/>
      <c r="D449" s="128"/>
      <c r="E449" s="302"/>
      <c r="F449" s="128"/>
      <c r="G449" s="9"/>
    </row>
    <row r="450" spans="1:7" x14ac:dyDescent="0.3">
      <c r="A450" s="4"/>
      <c r="B450" s="136" t="s">
        <v>191</v>
      </c>
      <c r="C450" s="46"/>
      <c r="D450" s="250">
        <f>D455</f>
        <v>1630000</v>
      </c>
      <c r="E450" s="303">
        <f>E455</f>
        <v>-430000</v>
      </c>
      <c r="F450" s="250">
        <f>F455</f>
        <v>1200000</v>
      </c>
      <c r="G450" s="9"/>
    </row>
    <row r="451" spans="1:7" x14ac:dyDescent="0.3">
      <c r="A451" s="4"/>
      <c r="B451" s="45" t="s">
        <v>83</v>
      </c>
      <c r="C451" s="46"/>
      <c r="D451" s="150">
        <f>D450</f>
        <v>1630000</v>
      </c>
      <c r="E451" s="300">
        <f>E450</f>
        <v>-430000</v>
      </c>
      <c r="F451" s="150">
        <f>F450</f>
        <v>1200000</v>
      </c>
      <c r="G451" s="9"/>
    </row>
    <row r="452" spans="1:7" x14ac:dyDescent="0.3">
      <c r="A452" s="4"/>
      <c r="B452" s="98" t="s">
        <v>149</v>
      </c>
      <c r="C452" s="99"/>
      <c r="D452" s="150">
        <v>500000</v>
      </c>
      <c r="E452" s="292">
        <f>F452-D452</f>
        <v>-400000</v>
      </c>
      <c r="F452" s="150">
        <v>100000</v>
      </c>
      <c r="G452" s="9"/>
    </row>
    <row r="453" spans="1:7" x14ac:dyDescent="0.3">
      <c r="A453" s="4"/>
      <c r="B453" s="98" t="s">
        <v>147</v>
      </c>
      <c r="C453" s="57"/>
      <c r="D453" s="150">
        <v>530000</v>
      </c>
      <c r="E453" s="292">
        <f>F453-D453</f>
        <v>39000</v>
      </c>
      <c r="F453" s="150">
        <v>569000</v>
      </c>
      <c r="G453" s="9"/>
    </row>
    <row r="454" spans="1:7" x14ac:dyDescent="0.3">
      <c r="A454" s="4"/>
      <c r="B454" s="238" t="s">
        <v>148</v>
      </c>
      <c r="C454" s="239"/>
      <c r="D454" s="150">
        <f>D450-D452-D453</f>
        <v>600000</v>
      </c>
      <c r="E454" s="292">
        <f>F454-D454</f>
        <v>-69000</v>
      </c>
      <c r="F454" s="150">
        <f>F450-F452-F453</f>
        <v>531000</v>
      </c>
      <c r="G454" s="9"/>
    </row>
    <row r="455" spans="1:7" x14ac:dyDescent="0.3">
      <c r="A455" s="4">
        <v>4</v>
      </c>
      <c r="B455" s="45" t="s">
        <v>4</v>
      </c>
      <c r="C455" s="46"/>
      <c r="D455" s="150">
        <f>D456+D458</f>
        <v>1630000</v>
      </c>
      <c r="E455" s="300">
        <f>E456+E458</f>
        <v>-430000</v>
      </c>
      <c r="F455" s="150">
        <f>F456+F458</f>
        <v>1200000</v>
      </c>
      <c r="G455" s="9"/>
    </row>
    <row r="456" spans="1:7" x14ac:dyDescent="0.3">
      <c r="A456" s="4">
        <v>41</v>
      </c>
      <c r="B456" s="160" t="s">
        <v>164</v>
      </c>
      <c r="C456" s="161"/>
      <c r="D456" s="150">
        <f>D457</f>
        <v>30000</v>
      </c>
      <c r="E456" s="300">
        <f>E457</f>
        <v>-30000</v>
      </c>
      <c r="F456" s="150">
        <f>F457</f>
        <v>0</v>
      </c>
      <c r="G456" s="9"/>
    </row>
    <row r="457" spans="1:7" x14ac:dyDescent="0.3">
      <c r="A457" s="174">
        <v>411</v>
      </c>
      <c r="B457" s="172" t="s">
        <v>171</v>
      </c>
      <c r="C457" s="175"/>
      <c r="D457" s="149">
        <v>30000</v>
      </c>
      <c r="E457" s="285">
        <f>F457-D457</f>
        <v>-30000</v>
      </c>
      <c r="F457" s="149">
        <v>0</v>
      </c>
      <c r="G457" s="9"/>
    </row>
    <row r="458" spans="1:7" x14ac:dyDescent="0.3">
      <c r="A458" s="4">
        <v>42</v>
      </c>
      <c r="B458" s="45" t="s">
        <v>57</v>
      </c>
      <c r="C458" s="46"/>
      <c r="D458" s="150">
        <f>D459</f>
        <v>1600000</v>
      </c>
      <c r="E458" s="300">
        <f>E459</f>
        <v>-400000</v>
      </c>
      <c r="F458" s="150">
        <f>F459</f>
        <v>1200000</v>
      </c>
      <c r="G458" s="9"/>
    </row>
    <row r="459" spans="1:7" x14ac:dyDescent="0.3">
      <c r="A459" s="67">
        <v>421</v>
      </c>
      <c r="B459" s="86" t="s">
        <v>48</v>
      </c>
      <c r="C459" s="87"/>
      <c r="D459" s="242">
        <v>1600000</v>
      </c>
      <c r="E459" s="285">
        <f>F459-D459</f>
        <v>-400000</v>
      </c>
      <c r="F459" s="242">
        <v>1200000</v>
      </c>
      <c r="G459" s="9"/>
    </row>
    <row r="460" spans="1:7" x14ac:dyDescent="0.3">
      <c r="A460" s="67"/>
      <c r="B460" s="96"/>
      <c r="C460" s="97"/>
      <c r="D460" s="128"/>
      <c r="E460" s="81"/>
      <c r="F460" s="128"/>
      <c r="G460" s="9"/>
    </row>
    <row r="461" spans="1:7" x14ac:dyDescent="0.3">
      <c r="A461" s="4"/>
      <c r="B461" s="136" t="s">
        <v>190</v>
      </c>
      <c r="C461" s="99"/>
      <c r="D461" s="5">
        <f>D465</f>
        <v>400000</v>
      </c>
      <c r="E461" s="282">
        <f>E465</f>
        <v>-150000</v>
      </c>
      <c r="F461" s="5">
        <f>F465</f>
        <v>250000</v>
      </c>
      <c r="G461" s="9"/>
    </row>
    <row r="462" spans="1:7" x14ac:dyDescent="0.3">
      <c r="A462" s="4"/>
      <c r="B462" s="98" t="s">
        <v>83</v>
      </c>
      <c r="C462" s="99"/>
      <c r="D462" s="5">
        <f>D461</f>
        <v>400000</v>
      </c>
      <c r="E462" s="282">
        <f>E461</f>
        <v>-150000</v>
      </c>
      <c r="F462" s="5">
        <f>F461</f>
        <v>250000</v>
      </c>
      <c r="G462" s="9"/>
    </row>
    <row r="463" spans="1:7" x14ac:dyDescent="0.3">
      <c r="A463" s="4"/>
      <c r="B463" s="98" t="s">
        <v>148</v>
      </c>
      <c r="C463" s="99"/>
      <c r="D463" s="5">
        <f>D461-D464</f>
        <v>133000</v>
      </c>
      <c r="E463" s="282">
        <f>F463-D463</f>
        <v>117000</v>
      </c>
      <c r="F463" s="5">
        <f>F461-F464</f>
        <v>250000</v>
      </c>
      <c r="G463" s="9"/>
    </row>
    <row r="464" spans="1:7" x14ac:dyDescent="0.3">
      <c r="A464" s="4"/>
      <c r="B464" s="215" t="s">
        <v>224</v>
      </c>
      <c r="C464" s="216"/>
      <c r="D464" s="5">
        <v>267000</v>
      </c>
      <c r="E464" s="295">
        <v>-267000</v>
      </c>
      <c r="F464" s="5">
        <v>0</v>
      </c>
      <c r="G464" s="9"/>
    </row>
    <row r="465" spans="1:7" x14ac:dyDescent="0.3">
      <c r="A465" s="4">
        <v>4</v>
      </c>
      <c r="B465" s="98" t="s">
        <v>4</v>
      </c>
      <c r="C465" s="99"/>
      <c r="D465" s="5">
        <f>D466+D468</f>
        <v>400000</v>
      </c>
      <c r="E465" s="282">
        <f>E466+E468</f>
        <v>-150000</v>
      </c>
      <c r="F465" s="5">
        <f>F466+F468</f>
        <v>250000</v>
      </c>
      <c r="G465" s="9"/>
    </row>
    <row r="466" spans="1:7" x14ac:dyDescent="0.3">
      <c r="A466" s="4">
        <v>41</v>
      </c>
      <c r="B466" s="277" t="s">
        <v>164</v>
      </c>
      <c r="C466" s="278"/>
      <c r="D466" s="150">
        <f>D467</f>
        <v>0</v>
      </c>
      <c r="E466" s="300">
        <f>E467</f>
        <v>20000</v>
      </c>
      <c r="F466" s="150">
        <f>F467</f>
        <v>20000</v>
      </c>
      <c r="G466" s="9"/>
    </row>
    <row r="467" spans="1:7" x14ac:dyDescent="0.3">
      <c r="A467" s="174">
        <v>411</v>
      </c>
      <c r="B467" s="279" t="s">
        <v>171</v>
      </c>
      <c r="C467" s="280"/>
      <c r="D467" s="149">
        <v>0</v>
      </c>
      <c r="E467" s="285">
        <f>F467-D467</f>
        <v>20000</v>
      </c>
      <c r="F467" s="149">
        <v>20000</v>
      </c>
      <c r="G467" s="9"/>
    </row>
    <row r="468" spans="1:7" x14ac:dyDescent="0.3">
      <c r="A468" s="4">
        <v>42</v>
      </c>
      <c r="B468" s="98" t="s">
        <v>57</v>
      </c>
      <c r="C468" s="99"/>
      <c r="D468" s="5">
        <f>D469</f>
        <v>400000</v>
      </c>
      <c r="E468" s="282">
        <f>E469</f>
        <v>-170000</v>
      </c>
      <c r="F468" s="5">
        <f>F469</f>
        <v>230000</v>
      </c>
      <c r="G468" s="9"/>
    </row>
    <row r="469" spans="1:7" x14ac:dyDescent="0.3">
      <c r="A469" s="67">
        <v>421</v>
      </c>
      <c r="B469" s="96" t="s">
        <v>48</v>
      </c>
      <c r="C469" s="97"/>
      <c r="D469" s="240">
        <v>400000</v>
      </c>
      <c r="E469" s="283">
        <f>F469-D469</f>
        <v>-170000</v>
      </c>
      <c r="F469" s="240">
        <v>230000</v>
      </c>
      <c r="G469" s="9"/>
    </row>
    <row r="470" spans="1:7" x14ac:dyDescent="0.3">
      <c r="A470" s="67"/>
      <c r="B470" s="96"/>
      <c r="C470" s="97"/>
      <c r="D470" s="5"/>
      <c r="E470" s="81"/>
      <c r="F470" s="5"/>
      <c r="G470" s="9"/>
    </row>
    <row r="471" spans="1:7" x14ac:dyDescent="0.3">
      <c r="A471" s="41"/>
      <c r="B471" s="136" t="s">
        <v>193</v>
      </c>
      <c r="C471" s="46"/>
      <c r="D471" s="5">
        <f>D473</f>
        <v>865021.73</v>
      </c>
      <c r="E471" s="5">
        <f>E473</f>
        <v>-664021.73</v>
      </c>
      <c r="F471" s="5">
        <f>F473</f>
        <v>201000</v>
      </c>
      <c r="G471" s="9"/>
    </row>
    <row r="472" spans="1:7" x14ac:dyDescent="0.3">
      <c r="A472" s="41"/>
      <c r="B472" s="98" t="s">
        <v>150</v>
      </c>
      <c r="C472" s="43"/>
      <c r="D472" s="5">
        <f>D471</f>
        <v>865021.73</v>
      </c>
      <c r="E472" s="5">
        <f>E471</f>
        <v>-664021.73</v>
      </c>
      <c r="F472" s="5">
        <f>F471</f>
        <v>201000</v>
      </c>
      <c r="G472" s="9"/>
    </row>
    <row r="473" spans="1:7" x14ac:dyDescent="0.3">
      <c r="A473" s="4">
        <v>4</v>
      </c>
      <c r="B473" s="56" t="s">
        <v>4</v>
      </c>
      <c r="C473" s="36"/>
      <c r="D473" s="5">
        <f>D474</f>
        <v>865021.73</v>
      </c>
      <c r="E473" s="5">
        <f>E474</f>
        <v>-664021.73</v>
      </c>
      <c r="F473" s="5">
        <f>F474</f>
        <v>201000</v>
      </c>
      <c r="G473" s="79"/>
    </row>
    <row r="474" spans="1:7" x14ac:dyDescent="0.3">
      <c r="A474" s="4">
        <v>42</v>
      </c>
      <c r="B474" s="56" t="s">
        <v>57</v>
      </c>
      <c r="C474" s="36"/>
      <c r="D474" s="5">
        <f>D476+D479+D480</f>
        <v>865021.73</v>
      </c>
      <c r="E474" s="5">
        <f>E476+E479+E480</f>
        <v>-664021.73</v>
      </c>
      <c r="F474" s="5">
        <f>F476+F479+F480</f>
        <v>201000</v>
      </c>
      <c r="G474" s="9"/>
    </row>
    <row r="475" spans="1:7" x14ac:dyDescent="0.3">
      <c r="A475" s="4"/>
      <c r="B475" s="168" t="s">
        <v>91</v>
      </c>
      <c r="C475" s="170"/>
      <c r="D475" s="5">
        <f>D476</f>
        <v>70000</v>
      </c>
      <c r="E475" s="5">
        <f>E476</f>
        <v>-70000</v>
      </c>
      <c r="F475" s="5">
        <f>F476</f>
        <v>0</v>
      </c>
      <c r="G475" s="9"/>
    </row>
    <row r="476" spans="1:7" x14ac:dyDescent="0.3">
      <c r="A476" s="182">
        <v>422</v>
      </c>
      <c r="B476" s="179" t="s">
        <v>49</v>
      </c>
      <c r="C476" s="183"/>
      <c r="D476" s="180">
        <v>70000</v>
      </c>
      <c r="E476" s="181">
        <v>-70000</v>
      </c>
      <c r="F476" s="180">
        <v>0</v>
      </c>
      <c r="G476" s="9"/>
    </row>
    <row r="477" spans="1:7" x14ac:dyDescent="0.3">
      <c r="A477" s="41"/>
      <c r="B477" s="61" t="s">
        <v>94</v>
      </c>
      <c r="C477" s="62"/>
      <c r="D477" s="5">
        <f>D471-D475-D478</f>
        <v>695000</v>
      </c>
      <c r="E477" s="80">
        <f>F477-D477</f>
        <v>-542500</v>
      </c>
      <c r="F477" s="5">
        <v>152500</v>
      </c>
      <c r="G477" s="9"/>
    </row>
    <row r="478" spans="1:7" x14ac:dyDescent="0.3">
      <c r="A478" s="41"/>
      <c r="B478" s="247" t="s">
        <v>91</v>
      </c>
      <c r="C478" s="248"/>
      <c r="D478" s="5">
        <v>100021.73</v>
      </c>
      <c r="E478" s="80">
        <f>F478-D478</f>
        <v>-51521.729999999996</v>
      </c>
      <c r="F478" s="5">
        <f>SUM(F479:F480)-F477</f>
        <v>48500</v>
      </c>
      <c r="G478" s="258"/>
    </row>
    <row r="479" spans="1:7" x14ac:dyDescent="0.3">
      <c r="A479" s="41">
        <v>421</v>
      </c>
      <c r="B479" s="255" t="s">
        <v>48</v>
      </c>
      <c r="C479" s="248"/>
      <c r="D479" s="257">
        <v>495021.73</v>
      </c>
      <c r="E479" s="256">
        <v>-495021.73</v>
      </c>
      <c r="F479" s="257">
        <v>0</v>
      </c>
      <c r="G479" s="258"/>
    </row>
    <row r="480" spans="1:7" x14ac:dyDescent="0.3">
      <c r="A480" s="67">
        <v>426</v>
      </c>
      <c r="B480" s="86" t="s">
        <v>75</v>
      </c>
      <c r="C480" s="87"/>
      <c r="D480" s="240">
        <v>300000</v>
      </c>
      <c r="E480" s="81">
        <v>-99000</v>
      </c>
      <c r="F480" s="240">
        <v>201000</v>
      </c>
      <c r="G480" s="9"/>
    </row>
    <row r="481" spans="1:7" x14ac:dyDescent="0.3">
      <c r="A481" s="67"/>
      <c r="B481" s="123"/>
      <c r="C481" s="122"/>
      <c r="D481" s="5"/>
      <c r="E481" s="81"/>
      <c r="F481" s="5"/>
      <c r="G481" s="9"/>
    </row>
    <row r="482" spans="1:7" s="293" customFormat="1" x14ac:dyDescent="0.3">
      <c r="A482" s="306"/>
      <c r="B482" s="313" t="s">
        <v>251</v>
      </c>
      <c r="C482" s="314"/>
      <c r="D482" s="303">
        <f>D485</f>
        <v>0</v>
      </c>
      <c r="E482" s="303">
        <f>E485</f>
        <v>10000</v>
      </c>
      <c r="F482" s="303">
        <f t="shared" ref="F482" si="28">F485</f>
        <v>10000</v>
      </c>
      <c r="G482" s="315"/>
    </row>
    <row r="483" spans="1:7" s="293" customFormat="1" x14ac:dyDescent="0.3">
      <c r="A483" s="306"/>
      <c r="B483" s="313" t="s">
        <v>249</v>
      </c>
      <c r="C483" s="314"/>
      <c r="D483" s="303">
        <f>D482</f>
        <v>0</v>
      </c>
      <c r="E483" s="303">
        <f>E482</f>
        <v>10000</v>
      </c>
      <c r="F483" s="303">
        <f t="shared" ref="F483" si="29">F482</f>
        <v>10000</v>
      </c>
      <c r="G483" s="315"/>
    </row>
    <row r="484" spans="1:7" x14ac:dyDescent="0.3">
      <c r="A484" s="4"/>
      <c r="B484" s="313" t="s">
        <v>111</v>
      </c>
      <c r="C484" s="314"/>
      <c r="D484" s="303">
        <f t="shared" ref="D484:E486" si="30">D485</f>
        <v>0</v>
      </c>
      <c r="E484" s="303">
        <f t="shared" si="30"/>
        <v>10000</v>
      </c>
      <c r="F484" s="303">
        <f t="shared" ref="F484:F485" si="31">F485</f>
        <v>10000</v>
      </c>
      <c r="G484" s="312"/>
    </row>
    <row r="485" spans="1:7" x14ac:dyDescent="0.3">
      <c r="A485" s="4">
        <v>4</v>
      </c>
      <c r="B485" s="324" t="s">
        <v>4</v>
      </c>
      <c r="C485" s="325"/>
      <c r="D485" s="303">
        <f t="shared" si="30"/>
        <v>0</v>
      </c>
      <c r="E485" s="303">
        <f t="shared" si="30"/>
        <v>10000</v>
      </c>
      <c r="F485" s="303">
        <f t="shared" si="31"/>
        <v>10000</v>
      </c>
      <c r="G485" s="312"/>
    </row>
    <row r="486" spans="1:7" x14ac:dyDescent="0.3">
      <c r="A486" s="4">
        <v>42</v>
      </c>
      <c r="B486" s="324" t="s">
        <v>57</v>
      </c>
      <c r="C486" s="325"/>
      <c r="D486" s="303">
        <f t="shared" si="30"/>
        <v>0</v>
      </c>
      <c r="E486" s="303">
        <f t="shared" si="30"/>
        <v>10000</v>
      </c>
      <c r="F486" s="303">
        <f>F487</f>
        <v>10000</v>
      </c>
      <c r="G486" s="312"/>
    </row>
    <row r="487" spans="1:7" x14ac:dyDescent="0.3">
      <c r="A487" s="316">
        <v>426</v>
      </c>
      <c r="B487" s="363" t="s">
        <v>252</v>
      </c>
      <c r="C487" s="364"/>
      <c r="D487" s="317">
        <v>0</v>
      </c>
      <c r="E487" s="317">
        <f>F487-D487</f>
        <v>10000</v>
      </c>
      <c r="F487" s="317">
        <v>10000</v>
      </c>
      <c r="G487" s="312"/>
    </row>
    <row r="488" spans="1:7" x14ac:dyDescent="0.3">
      <c r="A488" s="316"/>
      <c r="B488" s="321"/>
      <c r="C488" s="322"/>
      <c r="D488" s="317"/>
      <c r="E488" s="317"/>
      <c r="F488" s="317"/>
      <c r="G488" s="312"/>
    </row>
    <row r="489" spans="1:7" s="293" customFormat="1" x14ac:dyDescent="0.3">
      <c r="A489" s="306"/>
      <c r="B489" s="313" t="s">
        <v>254</v>
      </c>
      <c r="C489" s="314"/>
      <c r="D489" s="303">
        <f>D492</f>
        <v>0</v>
      </c>
      <c r="E489" s="303">
        <f>E492</f>
        <v>20000</v>
      </c>
      <c r="F489" s="303">
        <f>F492</f>
        <v>20000</v>
      </c>
      <c r="G489" s="320"/>
    </row>
    <row r="490" spans="1:7" s="293" customFormat="1" x14ac:dyDescent="0.3">
      <c r="A490" s="306"/>
      <c r="B490" s="313" t="s">
        <v>250</v>
      </c>
      <c r="C490" s="314"/>
      <c r="D490" s="303">
        <f>D489</f>
        <v>0</v>
      </c>
      <c r="E490" s="303">
        <f>E489</f>
        <v>20000</v>
      </c>
      <c r="F490" s="303">
        <f>F489</f>
        <v>20000</v>
      </c>
      <c r="G490" s="320"/>
    </row>
    <row r="491" spans="1:7" x14ac:dyDescent="0.3">
      <c r="A491" s="4"/>
      <c r="B491" s="310" t="s">
        <v>112</v>
      </c>
      <c r="C491" s="311"/>
      <c r="D491" s="303">
        <f t="shared" ref="D491:F492" si="32">D492</f>
        <v>0</v>
      </c>
      <c r="E491" s="303">
        <f t="shared" si="32"/>
        <v>20000</v>
      </c>
      <c r="F491" s="303">
        <f t="shared" si="32"/>
        <v>20000</v>
      </c>
      <c r="G491" s="9"/>
    </row>
    <row r="492" spans="1:7" x14ac:dyDescent="0.3">
      <c r="A492" s="4">
        <v>4</v>
      </c>
      <c r="B492" s="310" t="s">
        <v>4</v>
      </c>
      <c r="C492" s="311"/>
      <c r="D492" s="303">
        <f t="shared" si="32"/>
        <v>0</v>
      </c>
      <c r="E492" s="303">
        <f t="shared" si="32"/>
        <v>20000</v>
      </c>
      <c r="F492" s="303">
        <f t="shared" si="32"/>
        <v>20000</v>
      </c>
      <c r="G492" s="9"/>
    </row>
    <row r="493" spans="1:7" x14ac:dyDescent="0.3">
      <c r="A493" s="4">
        <v>42</v>
      </c>
      <c r="B493" s="310" t="s">
        <v>57</v>
      </c>
      <c r="C493" s="311"/>
      <c r="D493" s="303">
        <f>D494</f>
        <v>0</v>
      </c>
      <c r="E493" s="303">
        <f>E494</f>
        <v>20000</v>
      </c>
      <c r="F493" s="303">
        <f>F494</f>
        <v>20000</v>
      </c>
      <c r="G493" s="9"/>
    </row>
    <row r="494" spans="1:7" x14ac:dyDescent="0.3">
      <c r="A494" s="316">
        <v>426</v>
      </c>
      <c r="B494" s="363" t="s">
        <v>252</v>
      </c>
      <c r="C494" s="364"/>
      <c r="D494" s="317">
        <v>0</v>
      </c>
      <c r="E494" s="317">
        <f>F494-D494</f>
        <v>20000</v>
      </c>
      <c r="F494" s="317">
        <v>20000</v>
      </c>
      <c r="G494" s="9"/>
    </row>
    <row r="495" spans="1:7" x14ac:dyDescent="0.3">
      <c r="A495" s="316"/>
      <c r="B495" s="318"/>
      <c r="C495" s="319"/>
      <c r="D495" s="317"/>
      <c r="E495" s="317"/>
      <c r="F495" s="317"/>
      <c r="G495" s="9"/>
    </row>
    <row r="496" spans="1:7" x14ac:dyDescent="0.3">
      <c r="A496" s="4"/>
      <c r="B496" s="98" t="s">
        <v>188</v>
      </c>
      <c r="C496" s="99"/>
      <c r="D496" s="150">
        <f>D498+D506</f>
        <v>700000</v>
      </c>
      <c r="E496" s="150">
        <f>E498+E506</f>
        <v>-560000</v>
      </c>
      <c r="F496" s="150">
        <f>F498+F506</f>
        <v>140000</v>
      </c>
      <c r="G496" s="9"/>
    </row>
    <row r="497" spans="1:7" x14ac:dyDescent="0.3">
      <c r="A497" s="4"/>
      <c r="B497" s="51" t="s">
        <v>89</v>
      </c>
      <c r="C497" s="52"/>
      <c r="D497" s="150"/>
      <c r="E497" s="150"/>
      <c r="F497" s="150"/>
      <c r="G497" s="9"/>
    </row>
    <row r="498" spans="1:7" x14ac:dyDescent="0.3">
      <c r="A498" s="4"/>
      <c r="B498" s="98" t="s">
        <v>189</v>
      </c>
      <c r="C498" s="52"/>
      <c r="D498" s="150">
        <f>D502</f>
        <v>500000</v>
      </c>
      <c r="E498" s="150">
        <f>E502</f>
        <v>-400000</v>
      </c>
      <c r="F498" s="150">
        <f>F502</f>
        <v>100000</v>
      </c>
      <c r="G498" s="9"/>
    </row>
    <row r="499" spans="1:7" x14ac:dyDescent="0.3">
      <c r="A499" s="4"/>
      <c r="B499" s="56" t="s">
        <v>95</v>
      </c>
      <c r="C499" s="46"/>
      <c r="D499" s="150">
        <f>D498</f>
        <v>500000</v>
      </c>
      <c r="E499" s="150">
        <f>E498</f>
        <v>-400000</v>
      </c>
      <c r="F499" s="150">
        <f>F498</f>
        <v>100000</v>
      </c>
      <c r="G499" s="9"/>
    </row>
    <row r="500" spans="1:7" x14ac:dyDescent="0.3">
      <c r="A500" s="4"/>
      <c r="B500" s="98" t="s">
        <v>148</v>
      </c>
      <c r="C500" s="99"/>
      <c r="D500" s="150">
        <f>D498-D501</f>
        <v>450000</v>
      </c>
      <c r="E500" s="150">
        <f>E498-E501</f>
        <v>-400000</v>
      </c>
      <c r="F500" s="150">
        <f>F498-F501</f>
        <v>50000</v>
      </c>
      <c r="G500" s="9"/>
    </row>
    <row r="501" spans="1:7" ht="43.2" x14ac:dyDescent="0.3">
      <c r="A501" s="4"/>
      <c r="B501" s="101" t="s">
        <v>151</v>
      </c>
      <c r="C501" s="57"/>
      <c r="D501" s="150">
        <v>50000</v>
      </c>
      <c r="E501" s="154">
        <v>0</v>
      </c>
      <c r="F501" s="150">
        <v>50000</v>
      </c>
      <c r="G501" s="9"/>
    </row>
    <row r="502" spans="1:7" x14ac:dyDescent="0.3">
      <c r="A502" s="4">
        <v>3</v>
      </c>
      <c r="B502" s="35" t="s">
        <v>3</v>
      </c>
      <c r="C502" s="36"/>
      <c r="D502" s="150">
        <f t="shared" ref="D502:F503" si="33">D503</f>
        <v>500000</v>
      </c>
      <c r="E502" s="150">
        <f t="shared" si="33"/>
        <v>-400000</v>
      </c>
      <c r="F502" s="150">
        <f t="shared" si="33"/>
        <v>100000</v>
      </c>
      <c r="G502" s="9"/>
    </row>
    <row r="503" spans="1:7" x14ac:dyDescent="0.3">
      <c r="A503" s="4">
        <v>38</v>
      </c>
      <c r="B503" s="35" t="s">
        <v>70</v>
      </c>
      <c r="C503" s="36"/>
      <c r="D503" s="150">
        <f t="shared" si="33"/>
        <v>500000</v>
      </c>
      <c r="E503" s="150">
        <f t="shared" si="33"/>
        <v>-400000</v>
      </c>
      <c r="F503" s="150">
        <f t="shared" si="33"/>
        <v>100000</v>
      </c>
      <c r="G503" s="9"/>
    </row>
    <row r="504" spans="1:7" x14ac:dyDescent="0.3">
      <c r="A504" s="41">
        <v>386</v>
      </c>
      <c r="B504" s="42" t="s">
        <v>82</v>
      </c>
      <c r="C504" s="43"/>
      <c r="D504" s="242">
        <v>500000</v>
      </c>
      <c r="E504" s="153">
        <v>-400000</v>
      </c>
      <c r="F504" s="242">
        <v>100000</v>
      </c>
      <c r="G504" s="9"/>
    </row>
    <row r="505" spans="1:7" x14ac:dyDescent="0.3">
      <c r="A505" s="41"/>
      <c r="B505" s="54"/>
      <c r="C505" s="43"/>
      <c r="D505" s="150"/>
      <c r="E505" s="153"/>
      <c r="F505" s="150"/>
      <c r="G505" s="9"/>
    </row>
    <row r="506" spans="1:7" x14ac:dyDescent="0.3">
      <c r="A506" s="41"/>
      <c r="B506" s="211" t="s">
        <v>205</v>
      </c>
      <c r="C506" s="157"/>
      <c r="D506" s="150">
        <f>D509</f>
        <v>200000</v>
      </c>
      <c r="E506" s="150">
        <f>E509</f>
        <v>-160000</v>
      </c>
      <c r="F506" s="150">
        <f>F509</f>
        <v>40000</v>
      </c>
      <c r="G506" s="9"/>
    </row>
    <row r="507" spans="1:7" x14ac:dyDescent="0.3">
      <c r="A507" s="41"/>
      <c r="B507" s="211" t="s">
        <v>95</v>
      </c>
      <c r="C507" s="212"/>
      <c r="D507" s="150">
        <f>D506</f>
        <v>200000</v>
      </c>
      <c r="E507" s="150">
        <f>E506</f>
        <v>-160000</v>
      </c>
      <c r="F507" s="150">
        <f>F506</f>
        <v>40000</v>
      </c>
      <c r="G507" s="9"/>
    </row>
    <row r="508" spans="1:7" x14ac:dyDescent="0.3">
      <c r="A508" s="203"/>
      <c r="B508" s="211" t="s">
        <v>148</v>
      </c>
      <c r="C508" s="212"/>
      <c r="D508" s="150">
        <f>D506</f>
        <v>200000</v>
      </c>
      <c r="E508" s="150">
        <f>E506</f>
        <v>-160000</v>
      </c>
      <c r="F508" s="150">
        <f>F506</f>
        <v>40000</v>
      </c>
      <c r="G508" s="9"/>
    </row>
    <row r="509" spans="1:7" x14ac:dyDescent="0.3">
      <c r="A509" s="4">
        <v>3</v>
      </c>
      <c r="B509" s="211" t="s">
        <v>3</v>
      </c>
      <c r="C509" s="157"/>
      <c r="D509" s="150">
        <f t="shared" ref="D509:F510" si="34">D510</f>
        <v>200000</v>
      </c>
      <c r="E509" s="150">
        <f t="shared" si="34"/>
        <v>-160000</v>
      </c>
      <c r="F509" s="150">
        <f t="shared" si="34"/>
        <v>40000</v>
      </c>
      <c r="G509" s="9"/>
    </row>
    <row r="510" spans="1:7" x14ac:dyDescent="0.3">
      <c r="A510" s="4">
        <v>38</v>
      </c>
      <c r="B510" s="211" t="s">
        <v>70</v>
      </c>
      <c r="C510" s="157"/>
      <c r="D510" s="150">
        <f t="shared" si="34"/>
        <v>200000</v>
      </c>
      <c r="E510" s="150">
        <f t="shared" si="34"/>
        <v>-160000</v>
      </c>
      <c r="F510" s="150">
        <f t="shared" si="34"/>
        <v>40000</v>
      </c>
      <c r="G510" s="9"/>
    </row>
    <row r="511" spans="1:7" x14ac:dyDescent="0.3">
      <c r="A511" s="41">
        <v>386</v>
      </c>
      <c r="B511" s="156" t="s">
        <v>82</v>
      </c>
      <c r="C511" s="157"/>
      <c r="D511" s="242">
        <v>200000</v>
      </c>
      <c r="E511" s="153">
        <v>-160000</v>
      </c>
      <c r="F511" s="242">
        <v>40000</v>
      </c>
      <c r="G511" s="9"/>
    </row>
    <row r="512" spans="1:7" x14ac:dyDescent="0.3">
      <c r="A512" s="41"/>
      <c r="B512" s="54"/>
      <c r="C512" s="43"/>
      <c r="D512" s="150"/>
      <c r="E512" s="153"/>
      <c r="F512" s="150"/>
      <c r="G512" s="77"/>
    </row>
    <row r="513" spans="1:94" x14ac:dyDescent="0.3">
      <c r="A513" s="4"/>
      <c r="B513" s="324" t="s">
        <v>53</v>
      </c>
      <c r="C513" s="325"/>
      <c r="D513" s="5">
        <f>D514</f>
        <v>1357500</v>
      </c>
      <c r="E513" s="5">
        <f t="shared" ref="E513:E518" si="35">F513-D513</f>
        <v>-4900</v>
      </c>
      <c r="F513" s="5">
        <f>F514</f>
        <v>1352600</v>
      </c>
      <c r="G513" s="77"/>
    </row>
    <row r="514" spans="1:94" x14ac:dyDescent="0.3">
      <c r="A514" s="4"/>
      <c r="B514" s="324" t="s">
        <v>96</v>
      </c>
      <c r="C514" s="332"/>
      <c r="D514" s="5">
        <f>D515+D543+D554</f>
        <v>1357500</v>
      </c>
      <c r="E514" s="5">
        <f t="shared" si="35"/>
        <v>-4900</v>
      </c>
      <c r="F514" s="5">
        <f>F515+F543+F554</f>
        <v>1352600</v>
      </c>
      <c r="G514" s="9"/>
    </row>
    <row r="515" spans="1:94" x14ac:dyDescent="0.3">
      <c r="A515" s="29"/>
      <c r="B515" s="98" t="s">
        <v>187</v>
      </c>
      <c r="C515" s="47"/>
      <c r="D515" s="5">
        <f>D516+D535</f>
        <v>1011500</v>
      </c>
      <c r="E515" s="5">
        <f t="shared" si="35"/>
        <v>37000</v>
      </c>
      <c r="F515" s="5">
        <f>F516+F535</f>
        <v>1048500</v>
      </c>
      <c r="G515" s="9"/>
    </row>
    <row r="516" spans="1:94" x14ac:dyDescent="0.3">
      <c r="A516" s="29"/>
      <c r="B516" s="305" t="s">
        <v>245</v>
      </c>
      <c r="C516" s="47"/>
      <c r="D516" s="5">
        <f>D520</f>
        <v>971500</v>
      </c>
      <c r="E516" s="5">
        <f t="shared" si="35"/>
        <v>47000</v>
      </c>
      <c r="F516" s="5">
        <f>F520</f>
        <v>1018500</v>
      </c>
      <c r="G516" s="9"/>
    </row>
    <row r="517" spans="1:94" x14ac:dyDescent="0.3">
      <c r="A517" s="29"/>
      <c r="B517" s="56" t="s">
        <v>97</v>
      </c>
      <c r="C517" s="47"/>
      <c r="D517" s="5">
        <f>D516</f>
        <v>971500</v>
      </c>
      <c r="E517" s="5">
        <f t="shared" si="35"/>
        <v>47000</v>
      </c>
      <c r="F517" s="5">
        <f>F516</f>
        <v>1018500</v>
      </c>
      <c r="G517" s="9"/>
    </row>
    <row r="518" spans="1:94" x14ac:dyDescent="0.3">
      <c r="A518" s="29"/>
      <c r="B518" s="98" t="s">
        <v>148</v>
      </c>
      <c r="C518" s="47"/>
      <c r="D518" s="5">
        <f>D516</f>
        <v>971500</v>
      </c>
      <c r="E518" s="5">
        <f t="shared" si="35"/>
        <v>-28000</v>
      </c>
      <c r="F518" s="5">
        <f>F516-F519</f>
        <v>943500</v>
      </c>
      <c r="G518" s="9"/>
    </row>
    <row r="519" spans="1:94" x14ac:dyDescent="0.3">
      <c r="A519" s="29"/>
      <c r="B519" s="288" t="s">
        <v>149</v>
      </c>
      <c r="C519" s="47"/>
      <c r="D519" s="5">
        <v>0</v>
      </c>
      <c r="E519" s="5">
        <f>F519-D519</f>
        <v>75000</v>
      </c>
      <c r="F519" s="5">
        <v>75000</v>
      </c>
      <c r="G519" s="9"/>
    </row>
    <row r="520" spans="1:94" x14ac:dyDescent="0.3">
      <c r="A520" s="4">
        <v>3</v>
      </c>
      <c r="B520" s="324" t="s">
        <v>61</v>
      </c>
      <c r="C520" s="332"/>
      <c r="D520" s="5">
        <f>D521+D525+D530+D532</f>
        <v>971500</v>
      </c>
      <c r="E520" s="5">
        <f>E521+E525+E530+E532</f>
        <v>47000</v>
      </c>
      <c r="F520" s="5">
        <f>F521+F525+F530+F532</f>
        <v>1018500</v>
      </c>
      <c r="G520" s="9"/>
    </row>
    <row r="521" spans="1:94" s="32" customFormat="1" x14ac:dyDescent="0.3">
      <c r="A521" s="4">
        <v>31</v>
      </c>
      <c r="B521" s="324" t="s">
        <v>31</v>
      </c>
      <c r="C521" s="332"/>
      <c r="D521" s="5">
        <f>SUM(D522:D524)</f>
        <v>600000</v>
      </c>
      <c r="E521" s="5">
        <f>SUM(E522:E524)</f>
        <v>-45000</v>
      </c>
      <c r="F521" s="5">
        <f>SUM(F522:F524)</f>
        <v>555000</v>
      </c>
      <c r="G521" s="9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</row>
    <row r="522" spans="1:94" x14ac:dyDescent="0.3">
      <c r="A522" s="67">
        <v>311</v>
      </c>
      <c r="B522" s="338" t="s">
        <v>32</v>
      </c>
      <c r="C522" s="336"/>
      <c r="D522" s="240">
        <v>440000</v>
      </c>
      <c r="E522" s="81"/>
      <c r="F522" s="240">
        <v>440000</v>
      </c>
      <c r="G522" s="9"/>
    </row>
    <row r="523" spans="1:94" x14ac:dyDescent="0.3">
      <c r="A523" s="67">
        <v>312</v>
      </c>
      <c r="B523" s="338" t="s">
        <v>33</v>
      </c>
      <c r="C523" s="336"/>
      <c r="D523" s="128">
        <v>50000</v>
      </c>
      <c r="E523" s="81"/>
      <c r="F523" s="128">
        <v>50000</v>
      </c>
      <c r="G523" s="75"/>
    </row>
    <row r="524" spans="1:94" x14ac:dyDescent="0.3">
      <c r="A524" s="67">
        <v>313</v>
      </c>
      <c r="B524" s="338" t="s">
        <v>34</v>
      </c>
      <c r="C524" s="336"/>
      <c r="D524" s="128">
        <v>110000</v>
      </c>
      <c r="E524" s="81">
        <v>-45000</v>
      </c>
      <c r="F524" s="128">
        <v>65000</v>
      </c>
      <c r="G524" s="74"/>
    </row>
    <row r="525" spans="1:94" s="21" customFormat="1" ht="15" customHeight="1" x14ac:dyDescent="0.3">
      <c r="A525" s="4">
        <v>32</v>
      </c>
      <c r="B525" s="324" t="s">
        <v>35</v>
      </c>
      <c r="C525" s="332"/>
      <c r="D525" s="5">
        <f>SUM(D526:D529)</f>
        <v>354000</v>
      </c>
      <c r="E525" s="5">
        <f>SUM(E526:E529)</f>
        <v>92000</v>
      </c>
      <c r="F525" s="5">
        <f>SUM(F526:F529)</f>
        <v>446000</v>
      </c>
      <c r="G525" s="74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</row>
    <row r="526" spans="1:94" x14ac:dyDescent="0.3">
      <c r="A526" s="67">
        <v>321</v>
      </c>
      <c r="B526" s="338" t="s">
        <v>36</v>
      </c>
      <c r="C526" s="336"/>
      <c r="D526" s="240">
        <v>64000</v>
      </c>
      <c r="E526" s="81"/>
      <c r="F526" s="240">
        <v>64000</v>
      </c>
      <c r="G526" s="9"/>
    </row>
    <row r="527" spans="1:94" x14ac:dyDescent="0.3">
      <c r="A527" s="67">
        <v>322</v>
      </c>
      <c r="B527" s="338" t="s">
        <v>37</v>
      </c>
      <c r="C527" s="336"/>
      <c r="D527" s="128">
        <v>125000</v>
      </c>
      <c r="E527" s="81">
        <v>55000</v>
      </c>
      <c r="F527" s="128">
        <v>180000</v>
      </c>
      <c r="G527" s="76"/>
    </row>
    <row r="528" spans="1:94" x14ac:dyDescent="0.3">
      <c r="A528" s="67">
        <v>323</v>
      </c>
      <c r="B528" s="338" t="s">
        <v>38</v>
      </c>
      <c r="C528" s="336"/>
      <c r="D528" s="128">
        <v>145000</v>
      </c>
      <c r="E528" s="81">
        <v>10000</v>
      </c>
      <c r="F528" s="128">
        <v>155000</v>
      </c>
      <c r="G528" s="10"/>
    </row>
    <row r="529" spans="1:94" x14ac:dyDescent="0.3">
      <c r="A529" s="67">
        <v>329</v>
      </c>
      <c r="B529" s="107" t="s">
        <v>39</v>
      </c>
      <c r="C529" s="97"/>
      <c r="D529" s="68">
        <v>20000</v>
      </c>
      <c r="E529" s="81">
        <f>F529-D529</f>
        <v>27000</v>
      </c>
      <c r="F529" s="68">
        <v>47000</v>
      </c>
      <c r="G529" s="10"/>
    </row>
    <row r="530" spans="1:94" x14ac:dyDescent="0.3">
      <c r="A530" s="4">
        <v>34</v>
      </c>
      <c r="B530" s="324" t="s">
        <v>40</v>
      </c>
      <c r="C530" s="325"/>
      <c r="D530" s="5">
        <f>D531</f>
        <v>15000</v>
      </c>
      <c r="E530" s="5"/>
      <c r="F530" s="5">
        <f>F531</f>
        <v>15000</v>
      </c>
      <c r="G530" s="74"/>
    </row>
    <row r="531" spans="1:94" x14ac:dyDescent="0.3">
      <c r="A531" s="67">
        <v>343</v>
      </c>
      <c r="B531" s="338" t="s">
        <v>41</v>
      </c>
      <c r="C531" s="336"/>
      <c r="D531" s="257">
        <v>15000</v>
      </c>
      <c r="E531" s="81"/>
      <c r="F531" s="257">
        <v>15000</v>
      </c>
      <c r="G531" s="9"/>
    </row>
    <row r="532" spans="1:94" x14ac:dyDescent="0.3">
      <c r="A532" s="227">
        <v>36</v>
      </c>
      <c r="B532" s="211" t="s">
        <v>58</v>
      </c>
      <c r="C532" s="212"/>
      <c r="D532" s="150">
        <f>D533</f>
        <v>2500</v>
      </c>
      <c r="E532" s="150"/>
      <c r="F532" s="150">
        <f>F533</f>
        <v>2500</v>
      </c>
      <c r="G532" s="9"/>
    </row>
    <row r="533" spans="1:94" x14ac:dyDescent="0.3">
      <c r="A533" s="155">
        <v>363</v>
      </c>
      <c r="B533" s="156" t="s">
        <v>206</v>
      </c>
      <c r="C533" s="157"/>
      <c r="D533" s="149">
        <v>2500</v>
      </c>
      <c r="E533" s="153"/>
      <c r="F533" s="149">
        <v>2500</v>
      </c>
    </row>
    <row r="534" spans="1:94" x14ac:dyDescent="0.3">
      <c r="A534" s="203"/>
      <c r="B534" s="230"/>
      <c r="C534" s="140"/>
      <c r="D534" s="207"/>
      <c r="E534" s="206"/>
      <c r="F534" s="207"/>
      <c r="G534" s="9"/>
    </row>
    <row r="535" spans="1:94" x14ac:dyDescent="0.3">
      <c r="A535" s="4"/>
      <c r="B535" s="324" t="s">
        <v>186</v>
      </c>
      <c r="C535" s="325"/>
      <c r="D535" s="5">
        <f>D538</f>
        <v>40000</v>
      </c>
      <c r="E535" s="5">
        <f>E538</f>
        <v>-10000</v>
      </c>
      <c r="F535" s="5">
        <f>F538</f>
        <v>30000</v>
      </c>
      <c r="G535" s="71"/>
    </row>
    <row r="536" spans="1:94" x14ac:dyDescent="0.3">
      <c r="A536" s="4"/>
      <c r="B536" s="56" t="s">
        <v>97</v>
      </c>
      <c r="C536" s="57"/>
      <c r="D536" s="5">
        <f>D535</f>
        <v>40000</v>
      </c>
      <c r="E536" s="5">
        <f>E535</f>
        <v>-10000</v>
      </c>
      <c r="F536" s="5">
        <f>F535</f>
        <v>30000</v>
      </c>
      <c r="G536" s="9"/>
    </row>
    <row r="537" spans="1:94" x14ac:dyDescent="0.3">
      <c r="A537" s="4"/>
      <c r="B537" s="56" t="s">
        <v>91</v>
      </c>
      <c r="C537" s="57"/>
      <c r="D537" s="48">
        <f>D535</f>
        <v>40000</v>
      </c>
      <c r="E537" s="48">
        <f>E535</f>
        <v>-10000</v>
      </c>
      <c r="F537" s="48">
        <f>F535</f>
        <v>30000</v>
      </c>
      <c r="G537" s="9"/>
    </row>
    <row r="538" spans="1:94" x14ac:dyDescent="0.3">
      <c r="A538" s="4">
        <v>4</v>
      </c>
      <c r="B538" s="324" t="s">
        <v>4</v>
      </c>
      <c r="C538" s="325"/>
      <c r="D538" s="5">
        <f>D539</f>
        <v>40000</v>
      </c>
      <c r="E538" s="5">
        <f>E539</f>
        <v>-10000</v>
      </c>
      <c r="F538" s="5">
        <f>F539</f>
        <v>30000</v>
      </c>
      <c r="G538" s="9"/>
    </row>
    <row r="539" spans="1:94" s="21" customFormat="1" ht="15" customHeight="1" x14ac:dyDescent="0.3">
      <c r="A539" s="4">
        <v>42</v>
      </c>
      <c r="B539" s="324" t="s">
        <v>57</v>
      </c>
      <c r="C539" s="325"/>
      <c r="D539" s="5">
        <f>D540+D541</f>
        <v>40000</v>
      </c>
      <c r="E539" s="5">
        <f>E540+E541</f>
        <v>-10000</v>
      </c>
      <c r="F539" s="5">
        <f>F540+F541</f>
        <v>30000</v>
      </c>
      <c r="G539" s="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</row>
    <row r="540" spans="1:94" x14ac:dyDescent="0.3">
      <c r="A540" s="67">
        <v>422</v>
      </c>
      <c r="B540" s="338" t="s">
        <v>49</v>
      </c>
      <c r="C540" s="336"/>
      <c r="D540" s="242">
        <v>30000</v>
      </c>
      <c r="E540" s="81">
        <v>-10000</v>
      </c>
      <c r="F540" s="242">
        <v>20000</v>
      </c>
      <c r="G540" s="129"/>
    </row>
    <row r="541" spans="1:94" x14ac:dyDescent="0.3">
      <c r="A541" s="88">
        <v>426</v>
      </c>
      <c r="B541" s="229" t="s">
        <v>75</v>
      </c>
      <c r="C541" s="89"/>
      <c r="D541" s="128">
        <v>10000</v>
      </c>
      <c r="E541" s="90"/>
      <c r="F541" s="128">
        <v>10000</v>
      </c>
      <c r="G541" s="74"/>
    </row>
    <row r="542" spans="1:94" x14ac:dyDescent="0.3">
      <c r="A542" s="88"/>
      <c r="B542" s="229"/>
      <c r="C542" s="89"/>
      <c r="D542" s="128"/>
      <c r="E542" s="90"/>
      <c r="F542" s="128"/>
      <c r="G542" s="74"/>
    </row>
    <row r="543" spans="1:94" x14ac:dyDescent="0.3">
      <c r="A543" s="4"/>
      <c r="B543" s="324" t="s">
        <v>184</v>
      </c>
      <c r="C543" s="332"/>
      <c r="D543" s="5">
        <f>D544</f>
        <v>80000</v>
      </c>
      <c r="E543" s="5">
        <f>E544</f>
        <v>-61200</v>
      </c>
      <c r="F543" s="5">
        <f>F544</f>
        <v>18800</v>
      </c>
      <c r="G543" s="243"/>
    </row>
    <row r="544" spans="1:94" x14ac:dyDescent="0.3">
      <c r="A544" s="4"/>
      <c r="B544" s="324" t="s">
        <v>185</v>
      </c>
      <c r="C544" s="332"/>
      <c r="D544" s="5">
        <f>D547</f>
        <v>80000</v>
      </c>
      <c r="E544" s="5">
        <f>E547</f>
        <v>-61200</v>
      </c>
      <c r="F544" s="5">
        <f>F547</f>
        <v>18800</v>
      </c>
      <c r="G544" s="9"/>
    </row>
    <row r="545" spans="1:94" s="26" customFormat="1" x14ac:dyDescent="0.3">
      <c r="A545" s="4"/>
      <c r="B545" s="56" t="s">
        <v>97</v>
      </c>
      <c r="C545" s="58"/>
      <c r="D545" s="5">
        <f>D544</f>
        <v>80000</v>
      </c>
      <c r="E545" s="5">
        <f>E544</f>
        <v>-61200</v>
      </c>
      <c r="F545" s="5">
        <f>F544</f>
        <v>18800</v>
      </c>
      <c r="G545" s="9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</row>
    <row r="546" spans="1:94" s="26" customFormat="1" x14ac:dyDescent="0.3">
      <c r="A546" s="4"/>
      <c r="B546" s="98" t="s">
        <v>149</v>
      </c>
      <c r="C546" s="58"/>
      <c r="D546" s="5">
        <f>D544</f>
        <v>80000</v>
      </c>
      <c r="E546" s="5">
        <f>E544</f>
        <v>-61200</v>
      </c>
      <c r="F546" s="5">
        <f>F544</f>
        <v>18800</v>
      </c>
      <c r="G546" s="9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</row>
    <row r="547" spans="1:94" s="26" customFormat="1" x14ac:dyDescent="0.3">
      <c r="A547" s="4">
        <v>3</v>
      </c>
      <c r="B547" s="324" t="s">
        <v>61</v>
      </c>
      <c r="C547" s="332"/>
      <c r="D547" s="5">
        <f>D548+D551</f>
        <v>80000</v>
      </c>
      <c r="E547" s="5">
        <f>E548+E551</f>
        <v>-61200</v>
      </c>
      <c r="F547" s="5">
        <f>F548+F551</f>
        <v>18800</v>
      </c>
      <c r="G547" s="9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</row>
    <row r="548" spans="1:94" s="26" customFormat="1" x14ac:dyDescent="0.3">
      <c r="A548" s="4">
        <v>31</v>
      </c>
      <c r="B548" s="324" t="s">
        <v>31</v>
      </c>
      <c r="C548" s="332"/>
      <c r="D548" s="5">
        <f>D549+D550</f>
        <v>78500</v>
      </c>
      <c r="E548" s="5">
        <f>E549+E550</f>
        <v>-61200</v>
      </c>
      <c r="F548" s="5">
        <f>F549+F550</f>
        <v>17300</v>
      </c>
      <c r="G548" s="9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</row>
    <row r="549" spans="1:94" s="26" customFormat="1" x14ac:dyDescent="0.3">
      <c r="A549" s="67">
        <v>311</v>
      </c>
      <c r="B549" s="338" t="s">
        <v>32</v>
      </c>
      <c r="C549" s="336"/>
      <c r="D549" s="240">
        <v>70000</v>
      </c>
      <c r="E549" s="81">
        <v>-55200</v>
      </c>
      <c r="F549" s="240">
        <v>14800</v>
      </c>
      <c r="G549" s="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</row>
    <row r="550" spans="1:94" s="26" customFormat="1" x14ac:dyDescent="0.3">
      <c r="A550" s="67">
        <v>313</v>
      </c>
      <c r="B550" s="91" t="s">
        <v>34</v>
      </c>
      <c r="C550" s="87"/>
      <c r="D550" s="128">
        <v>8500</v>
      </c>
      <c r="E550" s="81">
        <v>-6000</v>
      </c>
      <c r="F550" s="128">
        <v>2500</v>
      </c>
      <c r="G550" s="9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</row>
    <row r="551" spans="1:94" s="26" customFormat="1" x14ac:dyDescent="0.3">
      <c r="A551" s="4">
        <v>32</v>
      </c>
      <c r="B551" s="120" t="s">
        <v>35</v>
      </c>
      <c r="C551" s="121"/>
      <c r="D551" s="5">
        <f>D552</f>
        <v>1500</v>
      </c>
      <c r="E551" s="5"/>
      <c r="F551" s="5">
        <f>F552</f>
        <v>1500</v>
      </c>
      <c r="G551" s="9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</row>
    <row r="552" spans="1:94" s="16" customFormat="1" x14ac:dyDescent="0.3">
      <c r="A552" s="67">
        <v>321</v>
      </c>
      <c r="B552" s="362" t="s">
        <v>36</v>
      </c>
      <c r="C552" s="336"/>
      <c r="D552" s="257">
        <v>1500</v>
      </c>
      <c r="E552" s="81"/>
      <c r="F552" s="257">
        <v>1500</v>
      </c>
      <c r="G552" s="75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</row>
    <row r="553" spans="1:94" s="16" customFormat="1" x14ac:dyDescent="0.3">
      <c r="A553" s="67"/>
      <c r="B553" s="103"/>
      <c r="C553" s="97"/>
      <c r="D553" s="128"/>
      <c r="E553" s="81"/>
      <c r="F553" s="128"/>
      <c r="G553" s="75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</row>
    <row r="554" spans="1:94" s="26" customFormat="1" x14ac:dyDescent="0.3">
      <c r="A554" s="4"/>
      <c r="B554" s="324" t="s">
        <v>182</v>
      </c>
      <c r="C554" s="332"/>
      <c r="D554" s="5">
        <f>D555</f>
        <v>266000</v>
      </c>
      <c r="E554" s="5">
        <f>E555</f>
        <v>19300</v>
      </c>
      <c r="F554" s="5">
        <f>F555</f>
        <v>285300</v>
      </c>
      <c r="G554" s="16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</row>
    <row r="555" spans="1:94" s="26" customFormat="1" x14ac:dyDescent="0.3">
      <c r="A555" s="4"/>
      <c r="B555" s="324" t="s">
        <v>183</v>
      </c>
      <c r="C555" s="332"/>
      <c r="D555" s="5">
        <f>D559</f>
        <v>266000</v>
      </c>
      <c r="E555" s="5">
        <f>E559</f>
        <v>19300</v>
      </c>
      <c r="F555" s="5">
        <f>F559</f>
        <v>285300</v>
      </c>
      <c r="G555" s="16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</row>
    <row r="556" spans="1:94" s="26" customFormat="1" x14ac:dyDescent="0.3">
      <c r="A556" s="4"/>
      <c r="B556" s="98" t="s">
        <v>97</v>
      </c>
      <c r="C556" s="100"/>
      <c r="D556" s="5">
        <f>D555</f>
        <v>266000</v>
      </c>
      <c r="E556" s="5">
        <f>E555</f>
        <v>19300</v>
      </c>
      <c r="F556" s="5">
        <f>F555</f>
        <v>285300</v>
      </c>
      <c r="G556" s="6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</row>
    <row r="557" spans="1:94" s="26" customFormat="1" x14ac:dyDescent="0.3">
      <c r="A557" s="4"/>
      <c r="B557" s="198" t="s">
        <v>148</v>
      </c>
      <c r="C557" s="202"/>
      <c r="D557" s="5">
        <v>1000</v>
      </c>
      <c r="E557" s="5"/>
      <c r="F557" s="5">
        <v>1000</v>
      </c>
      <c r="G557" s="200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</row>
    <row r="558" spans="1:94" s="26" customFormat="1" x14ac:dyDescent="0.3">
      <c r="A558" s="4"/>
      <c r="B558" s="98" t="s">
        <v>149</v>
      </c>
      <c r="C558" s="100"/>
      <c r="D558" s="5">
        <f>D555-D557</f>
        <v>265000</v>
      </c>
      <c r="E558" s="5">
        <f>E555-E557</f>
        <v>19300</v>
      </c>
      <c r="F558" s="5">
        <f>F555-F557</f>
        <v>284300</v>
      </c>
      <c r="G558" s="66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</row>
    <row r="559" spans="1:94" s="26" customFormat="1" x14ac:dyDescent="0.3">
      <c r="A559" s="4">
        <v>3</v>
      </c>
      <c r="B559" s="324" t="s">
        <v>61</v>
      </c>
      <c r="C559" s="332"/>
      <c r="D559" s="5">
        <f>D560+D563</f>
        <v>266000</v>
      </c>
      <c r="E559" s="5">
        <f>E560+E563</f>
        <v>19300</v>
      </c>
      <c r="F559" s="5">
        <f>F560+F563</f>
        <v>285300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</row>
    <row r="560" spans="1:94" s="26" customFormat="1" x14ac:dyDescent="0.3">
      <c r="A560" s="4">
        <v>31</v>
      </c>
      <c r="B560" s="324" t="s">
        <v>31</v>
      </c>
      <c r="C560" s="332"/>
      <c r="D560" s="5">
        <f>D561+D562</f>
        <v>265000</v>
      </c>
      <c r="E560" s="5">
        <f>E561+E562</f>
        <v>19300</v>
      </c>
      <c r="F560" s="5">
        <f>F561+F562</f>
        <v>284300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</row>
    <row r="561" spans="1:94" s="26" customFormat="1" x14ac:dyDescent="0.3">
      <c r="A561" s="67">
        <v>311</v>
      </c>
      <c r="B561" s="338" t="s">
        <v>32</v>
      </c>
      <c r="C561" s="336"/>
      <c r="D561" s="240">
        <v>225000</v>
      </c>
      <c r="E561" s="81">
        <v>19100</v>
      </c>
      <c r="F561" s="240">
        <v>244100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</row>
    <row r="562" spans="1:94" s="26" customFormat="1" x14ac:dyDescent="0.3">
      <c r="A562" s="67">
        <v>313</v>
      </c>
      <c r="B562" s="197" t="s">
        <v>34</v>
      </c>
      <c r="C562" s="196"/>
      <c r="D562" s="240">
        <v>40000</v>
      </c>
      <c r="E562" s="81">
        <v>200</v>
      </c>
      <c r="F562" s="240">
        <v>40200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</row>
    <row r="563" spans="1:94" s="26" customFormat="1" x14ac:dyDescent="0.3">
      <c r="A563" s="227">
        <v>36</v>
      </c>
      <c r="B563" s="211" t="s">
        <v>58</v>
      </c>
      <c r="C563" s="212"/>
      <c r="D563" s="150">
        <f>D564</f>
        <v>1000</v>
      </c>
      <c r="E563" s="150"/>
      <c r="F563" s="150">
        <f>F564</f>
        <v>1000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</row>
    <row r="564" spans="1:94" s="26" customFormat="1" x14ac:dyDescent="0.3">
      <c r="A564" s="155">
        <v>363</v>
      </c>
      <c r="B564" s="156" t="s">
        <v>206</v>
      </c>
      <c r="C564" s="157"/>
      <c r="D564" s="149">
        <v>1000</v>
      </c>
      <c r="E564" s="153"/>
      <c r="F564" s="149">
        <v>1000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</row>
    <row r="565" spans="1:94" s="26" customFormat="1" x14ac:dyDescent="0.3">
      <c r="A565" s="148"/>
      <c r="B565" s="176"/>
      <c r="C565" s="177"/>
      <c r="D565" s="72"/>
      <c r="E565" s="72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</row>
    <row r="566" spans="1:94" s="26" customFormat="1" x14ac:dyDescent="0.3">
      <c r="A566" s="148"/>
      <c r="B566" s="176"/>
      <c r="C566" s="177"/>
      <c r="D566" s="72"/>
      <c r="E566" s="72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</row>
    <row r="567" spans="1:94" s="26" customFormat="1" x14ac:dyDescent="0.3">
      <c r="A567" s="148"/>
      <c r="B567" s="176"/>
      <c r="C567" s="177"/>
      <c r="D567" s="72"/>
      <c r="E567" s="72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</row>
    <row r="568" spans="1:94" s="26" customFormat="1" x14ac:dyDescent="0.3">
      <c r="A568" s="331" t="s">
        <v>63</v>
      </c>
      <c r="B568" s="331"/>
      <c r="C568" s="331"/>
      <c r="D568" s="331"/>
      <c r="E568" s="331"/>
      <c r="F568" s="331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</row>
    <row r="569" spans="1:94" x14ac:dyDescent="0.3">
      <c r="A569" s="102"/>
      <c r="B569" s="102"/>
      <c r="C569" s="102"/>
      <c r="D569" s="102"/>
      <c r="E569" s="102"/>
      <c r="F569" s="102"/>
    </row>
    <row r="570" spans="1:94" x14ac:dyDescent="0.3">
      <c r="A570" t="s">
        <v>102</v>
      </c>
      <c r="B570" t="s">
        <v>248</v>
      </c>
      <c r="F570" s="102"/>
      <c r="G570" s="66"/>
    </row>
    <row r="571" spans="1:94" x14ac:dyDescent="0.3">
      <c r="A571" t="s">
        <v>256</v>
      </c>
      <c r="G571" s="66"/>
    </row>
    <row r="572" spans="1:94" x14ac:dyDescent="0.3">
      <c r="G572" s="249"/>
    </row>
    <row r="573" spans="1:94" x14ac:dyDescent="0.3">
      <c r="B573" s="16" t="s">
        <v>172</v>
      </c>
    </row>
    <row r="574" spans="1:94" x14ac:dyDescent="0.3">
      <c r="B574" s="16"/>
      <c r="G574" s="66"/>
    </row>
    <row r="575" spans="1:94" x14ac:dyDescent="0.3">
      <c r="A575" s="331" t="s">
        <v>173</v>
      </c>
      <c r="B575" s="331"/>
      <c r="C575" s="331"/>
      <c r="D575" s="331"/>
      <c r="E575" s="331"/>
      <c r="F575" s="331"/>
      <c r="G575" s="66"/>
    </row>
    <row r="576" spans="1:94" x14ac:dyDescent="0.3">
      <c r="B576" s="16"/>
      <c r="G576" s="66"/>
    </row>
    <row r="577" spans="1:6" x14ac:dyDescent="0.3">
      <c r="A577" s="178" t="s">
        <v>225</v>
      </c>
      <c r="B577" s="178"/>
      <c r="C577" s="178"/>
      <c r="D577" s="178"/>
      <c r="E577" s="178"/>
    </row>
    <row r="578" spans="1:6" x14ac:dyDescent="0.3">
      <c r="A578" s="34"/>
      <c r="B578" s="34"/>
      <c r="C578" s="34"/>
      <c r="D578" s="34"/>
      <c r="E578" s="34"/>
      <c r="F578" s="66"/>
    </row>
    <row r="579" spans="1:6" x14ac:dyDescent="0.3">
      <c r="A579" s="331" t="s">
        <v>174</v>
      </c>
      <c r="B579" s="331"/>
      <c r="C579" s="331"/>
      <c r="D579" s="331"/>
      <c r="E579" s="331"/>
      <c r="F579" s="331"/>
    </row>
    <row r="580" spans="1:6" x14ac:dyDescent="0.3">
      <c r="A580" s="331" t="s">
        <v>175</v>
      </c>
      <c r="B580" s="331"/>
      <c r="C580" s="331"/>
      <c r="D580" s="331"/>
      <c r="E580" s="331"/>
      <c r="F580" s="331"/>
    </row>
    <row r="581" spans="1:6" x14ac:dyDescent="0.3">
      <c r="A581" s="331"/>
      <c r="B581" s="331"/>
      <c r="C581" s="331"/>
      <c r="D581" s="331"/>
      <c r="E581" s="331"/>
    </row>
    <row r="582" spans="1:6" x14ac:dyDescent="0.3">
      <c r="A582" s="361" t="s">
        <v>258</v>
      </c>
      <c r="B582" s="361"/>
      <c r="C582" s="361"/>
      <c r="D582" s="361"/>
      <c r="E582" s="361"/>
      <c r="F582" s="66"/>
    </row>
    <row r="583" spans="1:6" x14ac:dyDescent="0.3">
      <c r="A583" s="93" t="s">
        <v>259</v>
      </c>
      <c r="B583" s="34"/>
      <c r="C583" s="34"/>
      <c r="D583" s="34"/>
      <c r="E583" s="34"/>
      <c r="F583" s="66"/>
    </row>
    <row r="584" spans="1:6" x14ac:dyDescent="0.3">
      <c r="A584" s="16" t="s">
        <v>260</v>
      </c>
      <c r="B584" s="16"/>
      <c r="F584" s="66"/>
    </row>
    <row r="585" spans="1:6" x14ac:dyDescent="0.3">
      <c r="F585" t="s">
        <v>176</v>
      </c>
    </row>
    <row r="586" spans="1:6" x14ac:dyDescent="0.3">
      <c r="F586" t="s">
        <v>247</v>
      </c>
    </row>
    <row r="587" spans="1:6" x14ac:dyDescent="0.3">
      <c r="E587" s="64"/>
    </row>
    <row r="588" spans="1:6" x14ac:dyDescent="0.3">
      <c r="E588" s="64"/>
      <c r="F588" s="64"/>
    </row>
  </sheetData>
  <mergeCells count="148">
    <mergeCell ref="B535:C535"/>
    <mergeCell ref="B538:C538"/>
    <mergeCell ref="B539:C539"/>
    <mergeCell ref="B421:C421"/>
    <mergeCell ref="B422:C422"/>
    <mergeCell ref="B386:C386"/>
    <mergeCell ref="B400:C400"/>
    <mergeCell ref="B399:C399"/>
    <mergeCell ref="B383:C383"/>
    <mergeCell ref="B384:C384"/>
    <mergeCell ref="B371:C371"/>
    <mergeCell ref="B413:C413"/>
    <mergeCell ref="B414:C414"/>
    <mergeCell ref="B526:C526"/>
    <mergeCell ref="B520:C520"/>
    <mergeCell ref="B521:C521"/>
    <mergeCell ref="B522:C522"/>
    <mergeCell ref="B440:C440"/>
    <mergeCell ref="B531:C531"/>
    <mergeCell ref="B530:C530"/>
    <mergeCell ref="B485:C485"/>
    <mergeCell ref="B486:C486"/>
    <mergeCell ref="B487:C487"/>
    <mergeCell ref="B494:C494"/>
    <mergeCell ref="A582:E582"/>
    <mergeCell ref="B540:C540"/>
    <mergeCell ref="B543:C543"/>
    <mergeCell ref="B544:C544"/>
    <mergeCell ref="B547:C547"/>
    <mergeCell ref="B548:C548"/>
    <mergeCell ref="B549:C549"/>
    <mergeCell ref="B552:C552"/>
    <mergeCell ref="B561:C561"/>
    <mergeCell ref="B554:C554"/>
    <mergeCell ref="B555:C555"/>
    <mergeCell ref="B559:C559"/>
    <mergeCell ref="B560:C560"/>
    <mergeCell ref="A575:F575"/>
    <mergeCell ref="A579:F579"/>
    <mergeCell ref="A580:F580"/>
    <mergeCell ref="A581:E581"/>
    <mergeCell ref="B240:C240"/>
    <mergeCell ref="B438:C438"/>
    <mergeCell ref="B387:C387"/>
    <mergeCell ref="B241:C241"/>
    <mergeCell ref="B244:C244"/>
    <mergeCell ref="B245:C245"/>
    <mergeCell ref="B246:C246"/>
    <mergeCell ref="B249:C249"/>
    <mergeCell ref="B391:C391"/>
    <mergeCell ref="B256:C256"/>
    <mergeCell ref="B279:C279"/>
    <mergeCell ref="B266:C266"/>
    <mergeCell ref="B370:C370"/>
    <mergeCell ref="B372:C372"/>
    <mergeCell ref="B260:C260"/>
    <mergeCell ref="B261:C261"/>
    <mergeCell ref="B253:C253"/>
    <mergeCell ref="B402:C402"/>
    <mergeCell ref="B280:C280"/>
    <mergeCell ref="B365:C365"/>
    <mergeCell ref="B268:C268"/>
    <mergeCell ref="B271:C271"/>
    <mergeCell ref="B272:C272"/>
    <mergeCell ref="B273:C273"/>
    <mergeCell ref="B198:C198"/>
    <mergeCell ref="B439:C439"/>
    <mergeCell ref="B525:C525"/>
    <mergeCell ref="B254:C254"/>
    <mergeCell ref="B257:C257"/>
    <mergeCell ref="B528:C528"/>
    <mergeCell ref="B435:C435"/>
    <mergeCell ref="B514:C514"/>
    <mergeCell ref="B523:C523"/>
    <mergeCell ref="B524:C524"/>
    <mergeCell ref="B392:C392"/>
    <mergeCell ref="B394:C394"/>
    <mergeCell ref="B250:C250"/>
    <mergeCell ref="B263:C263"/>
    <mergeCell ref="B340:C340"/>
    <mergeCell ref="B375:C375"/>
    <mergeCell ref="B199:C199"/>
    <mergeCell ref="B357:C357"/>
    <mergeCell ref="B295:C295"/>
    <mergeCell ref="B200:C200"/>
    <mergeCell ref="B527:C527"/>
    <mergeCell ref="B513:C513"/>
    <mergeCell ref="B262:C262"/>
    <mergeCell ref="B265:C265"/>
    <mergeCell ref="A4:G4"/>
    <mergeCell ref="B194:C194"/>
    <mergeCell ref="B197:C197"/>
    <mergeCell ref="A8:E8"/>
    <mergeCell ref="A167:E167"/>
    <mergeCell ref="A175:C175"/>
    <mergeCell ref="A41:E41"/>
    <mergeCell ref="A183:C183"/>
    <mergeCell ref="A184:C184"/>
    <mergeCell ref="A176:C176"/>
    <mergeCell ref="A177:C177"/>
    <mergeCell ref="B190:C190"/>
    <mergeCell ref="B193:C193"/>
    <mergeCell ref="B191:C191"/>
    <mergeCell ref="B192:C192"/>
    <mergeCell ref="A5:G5"/>
    <mergeCell ref="B188:C188"/>
    <mergeCell ref="B189:C189"/>
    <mergeCell ref="A174:C174"/>
    <mergeCell ref="A178:C178"/>
    <mergeCell ref="A179:C179"/>
    <mergeCell ref="A180:C180"/>
    <mergeCell ref="A181:C181"/>
    <mergeCell ref="A182:C182"/>
    <mergeCell ref="B275:C275"/>
    <mergeCell ref="B343:C343"/>
    <mergeCell ref="B328:C328"/>
    <mergeCell ref="B329:C329"/>
    <mergeCell ref="B285:C285"/>
    <mergeCell ref="B289:C289"/>
    <mergeCell ref="B281:C281"/>
    <mergeCell ref="B309:C309"/>
    <mergeCell ref="B291:C291"/>
    <mergeCell ref="B290:C290"/>
    <mergeCell ref="B306:C306"/>
    <mergeCell ref="B214:C214"/>
    <mergeCell ref="B215:C215"/>
    <mergeCell ref="B210:C210"/>
    <mergeCell ref="B211:C211"/>
    <mergeCell ref="B202:C202"/>
    <mergeCell ref="B206:C206"/>
    <mergeCell ref="B207:C207"/>
    <mergeCell ref="B208:C208"/>
    <mergeCell ref="A568:F568"/>
    <mergeCell ref="B347:C347"/>
    <mergeCell ref="B350:C350"/>
    <mergeCell ref="B361:C361"/>
    <mergeCell ref="B317:C317"/>
    <mergeCell ref="B318:C318"/>
    <mergeCell ref="B354:C354"/>
    <mergeCell ref="B364:C364"/>
    <mergeCell ref="B231:C231"/>
    <mergeCell ref="B232:C232"/>
    <mergeCell ref="B235:C235"/>
    <mergeCell ref="B236:C236"/>
    <mergeCell ref="B238:C238"/>
    <mergeCell ref="B298:C298"/>
    <mergeCell ref="B303:C303"/>
    <mergeCell ref="B304:C304"/>
  </mergeCells>
  <pageMargins left="0.25" right="0.25" top="0.75" bottom="0.75" header="0.3" footer="0.3"/>
  <pageSetup paperSize="9" orientation="landscape" r:id="rId1"/>
  <headerFooter>
    <oddFooter>&amp;CStranica &amp;P</oddFooter>
  </headerFooter>
  <rowBreaks count="3" manualBreakCount="3">
    <brk id="143" max="16383" man="1"/>
    <brk id="164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Grafikon1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2020-12-23T16:19:30Z</dcterms:modified>
</cp:coreProperties>
</file>