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Pročelnica\Desktop\FINANCIJSKI IZVJEŠTAJI 2026\"/>
    </mc:Choice>
  </mc:AlternateContent>
  <bookViews>
    <workbookView xWindow="0" yWindow="0" windowWidth="13908" windowHeight="5532"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G324" i="9"/>
  <c r="E324" i="9" s="1"/>
  <c r="B324" i="9" s="1"/>
  <c r="F324" i="9"/>
  <c r="H323" i="9"/>
  <c r="G323" i="9"/>
  <c r="E323" i="9" s="1"/>
  <c r="B323" i="9" s="1"/>
  <c r="F323" i="9"/>
  <c r="H322" i="9"/>
  <c r="E322" i="9" s="1"/>
  <c r="B322" i="9" s="1"/>
  <c r="G322" i="9"/>
  <c r="F322" i="9"/>
  <c r="H321" i="9"/>
  <c r="G321" i="9"/>
  <c r="F321" i="9"/>
  <c r="H320" i="9"/>
  <c r="G320" i="9"/>
  <c r="E320" i="9" s="1"/>
  <c r="B320" i="9" s="1"/>
  <c r="F320" i="9"/>
  <c r="H319" i="9"/>
  <c r="G319" i="9"/>
  <c r="E319" i="9" s="1"/>
  <c r="B319" i="9" s="1"/>
  <c r="F319" i="9"/>
  <c r="H318" i="9"/>
  <c r="E318" i="9" s="1"/>
  <c r="B318" i="9" s="1"/>
  <c r="G318" i="9"/>
  <c r="F318" i="9"/>
  <c r="H317" i="9"/>
  <c r="G317" i="9"/>
  <c r="E317" i="9" s="1"/>
  <c r="B317" i="9" s="1"/>
  <c r="F317" i="9"/>
  <c r="H316" i="9"/>
  <c r="G316" i="9"/>
  <c r="E316" i="9" s="1"/>
  <c r="B316" i="9" s="1"/>
  <c r="F316" i="9"/>
  <c r="F315" i="9"/>
  <c r="F314" i="9"/>
  <c r="F313" i="9"/>
  <c r="H312" i="9"/>
  <c r="G312" i="9"/>
  <c r="E312" i="9" s="1"/>
  <c r="B312" i="9" s="1"/>
  <c r="F312" i="9"/>
  <c r="H311" i="9"/>
  <c r="G311" i="9"/>
  <c r="F311" i="9"/>
  <c r="E311" i="9"/>
  <c r="B311" i="9" s="1"/>
  <c r="H310" i="9"/>
  <c r="G310"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M290" i="9"/>
  <c r="L290" i="9"/>
  <c r="F290" i="9"/>
  <c r="B290" i="9" s="1"/>
  <c r="E290" i="9"/>
  <c r="M289" i="9"/>
  <c r="L289" i="9"/>
  <c r="F289" i="9" s="1"/>
  <c r="E289" i="9"/>
  <c r="B289" i="9" s="1"/>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M266" i="9"/>
  <c r="L266" i="9"/>
  <c r="F266" i="9"/>
  <c r="E266" i="9"/>
  <c r="B266" i="9"/>
  <c r="M265" i="9"/>
  <c r="L265" i="9"/>
  <c r="F265" i="9" s="1"/>
  <c r="E265" i="9"/>
  <c r="M264" i="9"/>
  <c r="L264" i="9"/>
  <c r="F264" i="9"/>
  <c r="B264" i="9" s="1"/>
  <c r="E264" i="9"/>
  <c r="M263" i="9"/>
  <c r="L263" i="9"/>
  <c r="E263" i="9"/>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M256" i="9"/>
  <c r="L256" i="9"/>
  <c r="F256" i="9"/>
  <c r="B256" i="9" s="1"/>
  <c r="E256" i="9"/>
  <c r="M255" i="9"/>
  <c r="L255" i="9"/>
  <c r="F255" i="9" s="1"/>
  <c r="E255" i="9"/>
  <c r="B255" i="9" s="1"/>
  <c r="M254" i="9"/>
  <c r="F254" i="9" s="1"/>
  <c r="B254" i="9" s="1"/>
  <c r="L254" i="9"/>
  <c r="E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M248" i="9"/>
  <c r="F248" i="9" s="1"/>
  <c r="B248" i="9" s="1"/>
  <c r="L248" i="9"/>
  <c r="E248" i="9"/>
  <c r="M247" i="9"/>
  <c r="L247" i="9"/>
  <c r="E247" i="9"/>
  <c r="M246" i="9"/>
  <c r="F246" i="9" s="1"/>
  <c r="B246" i="9" s="1"/>
  <c r="L246" i="9"/>
  <c r="E246" i="9"/>
  <c r="M245" i="9"/>
  <c r="L245" i="9"/>
  <c r="F245" i="9" s="1"/>
  <c r="E245" i="9"/>
  <c r="B245" i="9" s="1"/>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F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E89" i="9" s="1"/>
  <c r="B89" i="9" s="1"/>
  <c r="G89" i="9"/>
  <c r="F89" i="9"/>
  <c r="H88" i="9"/>
  <c r="G88" i="9"/>
  <c r="E88" i="9" s="1"/>
  <c r="B88" i="9" s="1"/>
  <c r="F88" i="9"/>
  <c r="H87" i="9"/>
  <c r="G87" i="9"/>
  <c r="F87" i="9"/>
  <c r="H86" i="9"/>
  <c r="E86" i="9" s="1"/>
  <c r="B86" i="9" s="1"/>
  <c r="G86" i="9"/>
  <c r="F86" i="9"/>
  <c r="H85" i="9"/>
  <c r="G85" i="9"/>
  <c r="F85" i="9"/>
  <c r="E85" i="9"/>
  <c r="B85" i="9" s="1"/>
  <c r="H84" i="9"/>
  <c r="G84" i="9"/>
  <c r="F84" i="9"/>
  <c r="H83" i="9"/>
  <c r="G83" i="9"/>
  <c r="F83" i="9"/>
  <c r="H82" i="9"/>
  <c r="E82" i="9" s="1"/>
  <c r="B82" i="9" s="1"/>
  <c r="G82" i="9"/>
  <c r="F82" i="9"/>
  <c r="H81" i="9"/>
  <c r="E81" i="9" s="1"/>
  <c r="B81" i="9" s="1"/>
  <c r="G81" i="9"/>
  <c r="F81" i="9"/>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E69" i="9" s="1"/>
  <c r="B69" i="9" s="1"/>
  <c r="G69" i="9"/>
  <c r="F69" i="9"/>
  <c r="H68" i="9"/>
  <c r="G68" i="9"/>
  <c r="F68" i="9"/>
  <c r="H67" i="9"/>
  <c r="G67" i="9"/>
  <c r="E67" i="9" s="1"/>
  <c r="B67" i="9" s="1"/>
  <c r="F67" i="9"/>
  <c r="H66" i="9"/>
  <c r="E66" i="9" s="1"/>
  <c r="B66" i="9" s="1"/>
  <c r="G66" i="9"/>
  <c r="F66" i="9"/>
  <c r="H65" i="9"/>
  <c r="G65" i="9"/>
  <c r="F65" i="9"/>
  <c r="E65" i="9"/>
  <c r="B65" i="9" s="1"/>
  <c r="H64" i="9"/>
  <c r="G64" i="9"/>
  <c r="F64" i="9"/>
  <c r="H63" i="9"/>
  <c r="G63" i="9"/>
  <c r="E63" i="9" s="1"/>
  <c r="B63" i="9" s="1"/>
  <c r="F63" i="9"/>
  <c r="H62" i="9"/>
  <c r="E62" i="9" s="1"/>
  <c r="B62" i="9" s="1"/>
  <c r="G62" i="9"/>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G51" i="9"/>
  <c r="F51" i="9"/>
  <c r="H50" i="9"/>
  <c r="G50" i="9"/>
  <c r="F50" i="9"/>
  <c r="E50" i="9"/>
  <c r="B50" i="9" s="1"/>
  <c r="H49" i="9"/>
  <c r="E49" i="9" s="1"/>
  <c r="B49" i="9" s="1"/>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E42" i="9" s="1"/>
  <c r="B42" i="9" s="1"/>
  <c r="G42" i="9"/>
  <c r="F42" i="9"/>
  <c r="H41" i="9"/>
  <c r="E41" i="9" s="1"/>
  <c r="B41" i="9" s="1"/>
  <c r="G41" i="9"/>
  <c r="F41" i="9"/>
  <c r="H40" i="9"/>
  <c r="G40" i="9"/>
  <c r="F40" i="9"/>
  <c r="H39" i="9"/>
  <c r="G39" i="9"/>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7" i="8"/>
  <c r="D18" i="8"/>
  <c r="C1594" i="1" s="1"/>
  <c r="G1594" i="1" s="1"/>
  <c r="D8" i="8"/>
  <c r="E44" i="7"/>
  <c r="D44" i="7"/>
  <c r="E39" i="7"/>
  <c r="D39" i="7"/>
  <c r="D38" i="7" s="1"/>
  <c r="E38" i="7"/>
  <c r="E30" i="7"/>
  <c r="D30" i="7"/>
  <c r="E23" i="7"/>
  <c r="E22" i="7" s="1"/>
  <c r="E5"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E250" i="5" s="1"/>
  <c r="D276" i="5"/>
  <c r="D273" i="5" s="1"/>
  <c r="F275" i="5"/>
  <c r="F274" i="5"/>
  <c r="F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F218" i="5"/>
  <c r="E218" i="5"/>
  <c r="H338" i="9" s="1"/>
  <c r="D218" i="5"/>
  <c r="G338" i="9" s="1"/>
  <c r="F217" i="5"/>
  <c r="F216" i="5"/>
  <c r="F215" i="5"/>
  <c r="F214" i="5"/>
  <c r="F213" i="5"/>
  <c r="F212" i="5"/>
  <c r="F211" i="5"/>
  <c r="E210" i="5"/>
  <c r="D210" i="5"/>
  <c r="F210" i="5" s="1"/>
  <c r="F209" i="5"/>
  <c r="F208" i="5"/>
  <c r="F207" i="5"/>
  <c r="F206" i="5"/>
  <c r="F205" i="5"/>
  <c r="F204" i="5"/>
  <c r="E203" i="5"/>
  <c r="E202" i="5" s="1"/>
  <c r="H337" i="9" s="1"/>
  <c r="D203" i="5"/>
  <c r="F203" i="5" s="1"/>
  <c r="F202" i="5"/>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F180" i="5" s="1"/>
  <c r="F179" i="5"/>
  <c r="F178" i="5"/>
  <c r="D177" i="5"/>
  <c r="D176"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7"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E571" i="4" s="1"/>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F532" i="4"/>
  <c r="E532" i="4"/>
  <c r="D532" i="4"/>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25" i="1" s="1"/>
  <c r="D431" i="4"/>
  <c r="F431" i="4" s="1"/>
  <c r="E428" i="4"/>
  <c r="F428" i="4" s="1"/>
  <c r="D428" i="4"/>
  <c r="E427" i="4"/>
  <c r="D427" i="4"/>
  <c r="D647" i="4" s="1"/>
  <c r="F647" i="4" s="1"/>
  <c r="E426" i="4"/>
  <c r="D426" i="4"/>
  <c r="F426"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F366" i="4"/>
  <c r="E366" i="4"/>
  <c r="D366" i="4"/>
  <c r="F365" i="4"/>
  <c r="F364" i="4"/>
  <c r="F363" i="4"/>
  <c r="E362" i="4"/>
  <c r="E361" i="4" s="1"/>
  <c r="D356" i="1" s="1"/>
  <c r="D362" i="4"/>
  <c r="F362"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E321" i="4"/>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F278" i="4" s="1"/>
  <c r="D278" i="4"/>
  <c r="F277" i="4"/>
  <c r="F276" i="4"/>
  <c r="F275" i="4"/>
  <c r="E274" i="4"/>
  <c r="D274" i="4"/>
  <c r="D273" i="4"/>
  <c r="F272" i="4"/>
  <c r="F271" i="4"/>
  <c r="F270" i="4"/>
  <c r="E269" i="4"/>
  <c r="F269" i="4" s="1"/>
  <c r="D269" i="4"/>
  <c r="F268" i="4"/>
  <c r="F267" i="4"/>
  <c r="F266" i="4"/>
  <c r="F265" i="4"/>
  <c r="F264" i="4"/>
  <c r="F263" i="4"/>
  <c r="E263" i="4"/>
  <c r="D263" i="4"/>
  <c r="D262"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D135" i="4"/>
  <c r="D134" i="4" s="1"/>
  <c r="F134" i="4" s="1"/>
  <c r="E134" i="4"/>
  <c r="F133" i="4"/>
  <c r="F132" i="4"/>
  <c r="F131" i="4"/>
  <c r="F130" i="4"/>
  <c r="E129" i="4"/>
  <c r="D129" i="4"/>
  <c r="F129" i="4" s="1"/>
  <c r="F128" i="4"/>
  <c r="F127" i="4"/>
  <c r="E126" i="4"/>
  <c r="E125" i="4" s="1"/>
  <c r="D126" i="4"/>
  <c r="D125" i="4"/>
  <c r="F125" i="4" s="1"/>
  <c r="F124" i="4"/>
  <c r="F123" i="4"/>
  <c r="F122" i="4"/>
  <c r="F121" i="4"/>
  <c r="E120" i="4"/>
  <c r="F120" i="4"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H30" i="3"/>
  <c r="G30" i="3"/>
  <c r="B30" i="3"/>
  <c r="I29" i="3"/>
  <c r="H29" i="3"/>
  <c r="G29" i="3"/>
  <c r="B29" i="3"/>
  <c r="G28" i="3"/>
  <c r="B28" i="3"/>
  <c r="I27" i="3"/>
  <c r="H27" i="3"/>
  <c r="G27" i="3"/>
  <c r="B27" i="3"/>
  <c r="I25" i="3"/>
  <c r="G25" i="3"/>
  <c r="B25" i="3"/>
  <c r="G24" i="3"/>
  <c r="B24" i="3"/>
  <c r="G23" i="3"/>
  <c r="B23" i="3"/>
  <c r="I22" i="3"/>
  <c r="G22" i="3"/>
  <c r="B22" i="3"/>
  <c r="G20" i="3"/>
  <c r="B20" i="3"/>
  <c r="G19" i="3"/>
  <c r="B19" i="3"/>
  <c r="G18" i="3"/>
  <c r="B18" i="3"/>
  <c r="G17" i="3"/>
  <c r="B17" i="3"/>
  <c r="H10" i="3" a="1"/>
  <c r="H10" i="3" s="1"/>
  <c r="L3" i="9" s="1"/>
  <c r="H1685" i="1"/>
  <c r="G1685" i="1"/>
  <c r="C1685" i="1"/>
  <c r="C1684" i="1"/>
  <c r="G1683" i="1"/>
  <c r="C1683" i="1"/>
  <c r="H1683" i="1" s="1"/>
  <c r="H1682" i="1"/>
  <c r="C1682" i="1"/>
  <c r="G1682" i="1" s="1"/>
  <c r="H1681" i="1"/>
  <c r="G1681" i="1"/>
  <c r="C1681" i="1"/>
  <c r="C1680" i="1"/>
  <c r="G1679" i="1"/>
  <c r="C1679" i="1"/>
  <c r="H1679" i="1" s="1"/>
  <c r="H1678" i="1"/>
  <c r="C1678" i="1"/>
  <c r="G1678" i="1" s="1"/>
  <c r="H1677" i="1"/>
  <c r="G1677" i="1"/>
  <c r="C1677" i="1"/>
  <c r="C1676" i="1"/>
  <c r="G1675" i="1"/>
  <c r="C1675" i="1"/>
  <c r="H1675" i="1" s="1"/>
  <c r="H1674" i="1"/>
  <c r="C1674" i="1"/>
  <c r="G1674" i="1" s="1"/>
  <c r="H1673" i="1"/>
  <c r="G1673" i="1"/>
  <c r="C1673" i="1"/>
  <c r="C1672" i="1"/>
  <c r="G1671" i="1"/>
  <c r="C1671" i="1"/>
  <c r="H1671" i="1" s="1"/>
  <c r="H1670" i="1"/>
  <c r="C1670" i="1"/>
  <c r="G1670" i="1" s="1"/>
  <c r="H1669" i="1"/>
  <c r="G1669" i="1"/>
  <c r="C1669" i="1"/>
  <c r="C1668" i="1"/>
  <c r="G1667" i="1"/>
  <c r="C1667" i="1"/>
  <c r="H1667" i="1" s="1"/>
  <c r="H1666" i="1"/>
  <c r="C1666" i="1"/>
  <c r="G1666" i="1" s="1"/>
  <c r="H1665" i="1"/>
  <c r="G1665" i="1"/>
  <c r="C1665" i="1"/>
  <c r="C1664" i="1"/>
  <c r="G1663" i="1"/>
  <c r="C1663" i="1"/>
  <c r="H1663" i="1" s="1"/>
  <c r="H1662" i="1"/>
  <c r="C1662" i="1"/>
  <c r="G1662" i="1" s="1"/>
  <c r="H1661" i="1"/>
  <c r="G1661" i="1"/>
  <c r="C1661" i="1"/>
  <c r="C1660" i="1"/>
  <c r="C1659" i="1"/>
  <c r="H1659" i="1" s="1"/>
  <c r="C1658" i="1"/>
  <c r="G1658" i="1" s="1"/>
  <c r="H1657" i="1"/>
  <c r="G1657" i="1"/>
  <c r="C1657" i="1"/>
  <c r="C1656" i="1"/>
  <c r="G1655" i="1"/>
  <c r="C1655" i="1"/>
  <c r="H1655" i="1" s="1"/>
  <c r="H1654" i="1"/>
  <c r="C1654" i="1"/>
  <c r="G1654" i="1" s="1"/>
  <c r="H1653" i="1"/>
  <c r="G1653" i="1"/>
  <c r="C1653" i="1"/>
  <c r="C1652" i="1"/>
  <c r="G1651" i="1"/>
  <c r="C1651" i="1"/>
  <c r="H1651" i="1" s="1"/>
  <c r="H1650" i="1"/>
  <c r="C1650" i="1"/>
  <c r="G1650" i="1" s="1"/>
  <c r="H1649" i="1"/>
  <c r="G1649" i="1"/>
  <c r="C1649" i="1"/>
  <c r="C1648" i="1"/>
  <c r="G1647" i="1"/>
  <c r="C1647" i="1"/>
  <c r="H1647" i="1" s="1"/>
  <c r="H1646" i="1"/>
  <c r="C1646" i="1"/>
  <c r="G1646" i="1" s="1"/>
  <c r="H1645" i="1"/>
  <c r="G1645" i="1"/>
  <c r="C1645" i="1"/>
  <c r="C1644" i="1"/>
  <c r="G1643" i="1"/>
  <c r="C1643" i="1"/>
  <c r="H1643" i="1" s="1"/>
  <c r="H1642" i="1"/>
  <c r="C1642" i="1"/>
  <c r="G1642" i="1" s="1"/>
  <c r="H1641" i="1"/>
  <c r="G1641" i="1"/>
  <c r="C1641" i="1"/>
  <c r="C1640" i="1"/>
  <c r="G1639" i="1"/>
  <c r="C1639" i="1"/>
  <c r="H1639" i="1" s="1"/>
  <c r="H1638" i="1"/>
  <c r="C1638" i="1"/>
  <c r="G1638" i="1" s="1"/>
  <c r="H1637" i="1"/>
  <c r="G1637" i="1"/>
  <c r="C1637" i="1"/>
  <c r="C1636" i="1"/>
  <c r="G1635" i="1"/>
  <c r="C1635" i="1"/>
  <c r="H1635" i="1" s="1"/>
  <c r="C1634" i="1"/>
  <c r="G1634" i="1" s="1"/>
  <c r="C1633" i="1"/>
  <c r="H1633" i="1" s="1"/>
  <c r="C1632" i="1"/>
  <c r="G1631" i="1"/>
  <c r="C1631" i="1"/>
  <c r="H1631" i="1" s="1"/>
  <c r="H1630" i="1"/>
  <c r="C1630" i="1"/>
  <c r="G1630" i="1" s="1"/>
  <c r="H1629" i="1"/>
  <c r="G1629" i="1"/>
  <c r="C1629" i="1"/>
  <c r="C1628" i="1"/>
  <c r="H1626" i="1"/>
  <c r="C1626" i="1"/>
  <c r="G1626" i="1" s="1"/>
  <c r="H1625" i="1"/>
  <c r="G1625" i="1"/>
  <c r="C1625" i="1"/>
  <c r="C1624" i="1"/>
  <c r="G1623" i="1"/>
  <c r="C1623" i="1"/>
  <c r="H1623" i="1" s="1"/>
  <c r="H1622" i="1"/>
  <c r="C1622" i="1"/>
  <c r="G1622" i="1" s="1"/>
  <c r="C1619" i="1"/>
  <c r="H1619" i="1" s="1"/>
  <c r="H1618" i="1"/>
  <c r="C1618" i="1"/>
  <c r="G1618" i="1" s="1"/>
  <c r="C1617" i="1"/>
  <c r="H1617" i="1" s="1"/>
  <c r="C1616" i="1"/>
  <c r="G1615" i="1"/>
  <c r="C1615" i="1"/>
  <c r="H1615" i="1" s="1"/>
  <c r="H1614" i="1"/>
  <c r="C1614" i="1"/>
  <c r="G1614" i="1" s="1"/>
  <c r="C1613" i="1"/>
  <c r="H1613" i="1" s="1"/>
  <c r="C1612" i="1"/>
  <c r="C1611" i="1"/>
  <c r="H1611" i="1" s="1"/>
  <c r="H1610" i="1"/>
  <c r="C1610" i="1"/>
  <c r="G1610" i="1" s="1"/>
  <c r="C1609" i="1"/>
  <c r="H1609" i="1" s="1"/>
  <c r="C1608" i="1"/>
  <c r="C1607" i="1"/>
  <c r="H1607" i="1" s="1"/>
  <c r="C1606" i="1"/>
  <c r="G1606" i="1" s="1"/>
  <c r="C1605" i="1"/>
  <c r="H1605" i="1" s="1"/>
  <c r="C1604" i="1"/>
  <c r="C1603" i="1"/>
  <c r="H1603" i="1" s="1"/>
  <c r="H1602" i="1"/>
  <c r="C1602" i="1"/>
  <c r="G1602" i="1" s="1"/>
  <c r="C1600" i="1"/>
  <c r="G1599" i="1"/>
  <c r="C1599" i="1"/>
  <c r="H1599" i="1" s="1"/>
  <c r="C1598" i="1"/>
  <c r="G1598" i="1" s="1"/>
  <c r="H1597" i="1"/>
  <c r="G1597" i="1"/>
  <c r="C1597" i="1"/>
  <c r="C1596" i="1"/>
  <c r="G1595" i="1"/>
  <c r="C1595" i="1"/>
  <c r="H1595" i="1" s="1"/>
  <c r="C1593" i="1"/>
  <c r="H1593" i="1" s="1"/>
  <c r="C1592" i="1"/>
  <c r="C1591" i="1"/>
  <c r="H1591" i="1" s="1"/>
  <c r="C1590" i="1"/>
  <c r="G1590" i="1" s="1"/>
  <c r="C1589" i="1"/>
  <c r="H1589" i="1" s="1"/>
  <c r="C1588" i="1"/>
  <c r="C1587" i="1"/>
  <c r="H1587" i="1" s="1"/>
  <c r="C1586" i="1"/>
  <c r="G1586" i="1" s="1"/>
  <c r="C1585" i="1"/>
  <c r="H1585" i="1" s="1"/>
  <c r="C1584" i="1"/>
  <c r="G1583" i="1"/>
  <c r="C1583" i="1"/>
  <c r="H1583" i="1" s="1"/>
  <c r="C1581" i="1"/>
  <c r="G1581" i="1" s="1"/>
  <c r="H1580" i="1"/>
  <c r="D1580" i="1"/>
  <c r="J1580" i="1" s="1"/>
  <c r="C1580" i="1"/>
  <c r="G1580" i="1" s="1"/>
  <c r="I1580" i="1" s="1"/>
  <c r="J1579" i="1"/>
  <c r="D1579" i="1"/>
  <c r="C1579" i="1"/>
  <c r="H1578" i="1"/>
  <c r="D1578" i="1"/>
  <c r="J1578" i="1" s="1"/>
  <c r="C1578" i="1"/>
  <c r="G1578" i="1" s="1"/>
  <c r="J1577" i="1"/>
  <c r="D1577" i="1"/>
  <c r="C1577" i="1"/>
  <c r="D1576" i="1"/>
  <c r="C1576" i="1"/>
  <c r="H1575" i="1"/>
  <c r="D1575" i="1"/>
  <c r="J1575" i="1" s="1"/>
  <c r="C1575" i="1"/>
  <c r="G1575" i="1" s="1"/>
  <c r="J1574" i="1"/>
  <c r="D1574" i="1"/>
  <c r="C1574" i="1"/>
  <c r="H1573" i="1"/>
  <c r="D1573" i="1"/>
  <c r="J1573" i="1" s="1"/>
  <c r="C1573" i="1"/>
  <c r="G1573" i="1" s="1"/>
  <c r="I1573" i="1" s="1"/>
  <c r="D1572" i="1"/>
  <c r="C1572" i="1"/>
  <c r="H1571" i="1"/>
  <c r="D1571" i="1"/>
  <c r="G1571" i="1" s="1"/>
  <c r="C1571" i="1"/>
  <c r="D1570" i="1"/>
  <c r="G1570" i="1" s="1"/>
  <c r="C1570" i="1"/>
  <c r="J1569" i="1"/>
  <c r="D1569" i="1"/>
  <c r="H1569" i="1" s="1"/>
  <c r="C1569" i="1"/>
  <c r="J1568" i="1"/>
  <c r="D1568" i="1"/>
  <c r="G1568" i="1" s="1"/>
  <c r="C1568" i="1"/>
  <c r="J1567" i="1"/>
  <c r="D1567" i="1"/>
  <c r="H1567" i="1" s="1"/>
  <c r="C1567" i="1"/>
  <c r="J1566" i="1"/>
  <c r="D1566" i="1"/>
  <c r="G1566" i="1" s="1"/>
  <c r="C1566" i="1"/>
  <c r="J1565" i="1"/>
  <c r="D1565" i="1"/>
  <c r="H1565" i="1" s="1"/>
  <c r="C1565" i="1"/>
  <c r="J1564" i="1"/>
  <c r="D1564" i="1"/>
  <c r="G1564" i="1" s="1"/>
  <c r="C1564" i="1"/>
  <c r="J1563" i="1"/>
  <c r="D1563" i="1"/>
  <c r="H1563" i="1" s="1"/>
  <c r="C1563" i="1"/>
  <c r="H1562" i="1"/>
  <c r="D1562" i="1"/>
  <c r="C1562" i="1"/>
  <c r="G1562" i="1" s="1"/>
  <c r="H1561" i="1"/>
  <c r="D1561" i="1"/>
  <c r="G1561" i="1" s="1"/>
  <c r="C1561" i="1"/>
  <c r="H1560" i="1"/>
  <c r="D1560" i="1"/>
  <c r="J1560" i="1" s="1"/>
  <c r="C1560" i="1"/>
  <c r="G1560" i="1" s="1"/>
  <c r="H1559" i="1"/>
  <c r="D1559" i="1"/>
  <c r="G1559" i="1" s="1"/>
  <c r="C1559" i="1"/>
  <c r="H1558" i="1"/>
  <c r="D1558" i="1"/>
  <c r="J1558" i="1" s="1"/>
  <c r="C1558" i="1"/>
  <c r="G1558" i="1" s="1"/>
  <c r="H1557" i="1"/>
  <c r="D1557" i="1"/>
  <c r="G1557" i="1" s="1"/>
  <c r="C1557" i="1"/>
  <c r="H1556" i="1"/>
  <c r="D1556" i="1"/>
  <c r="J1556" i="1" s="1"/>
  <c r="C1556" i="1"/>
  <c r="G1556" i="1" s="1"/>
  <c r="D1555" i="1"/>
  <c r="H1555" i="1" s="1"/>
  <c r="C1555" i="1"/>
  <c r="H1554" i="1"/>
  <c r="D1554" i="1"/>
  <c r="C1554" i="1"/>
  <c r="G1554" i="1" s="1"/>
  <c r="J1553" i="1"/>
  <c r="H1553" i="1"/>
  <c r="D1553" i="1"/>
  <c r="G1553" i="1" s="1"/>
  <c r="C1553" i="1"/>
  <c r="J1552" i="1"/>
  <c r="H1552" i="1"/>
  <c r="D1552" i="1"/>
  <c r="C1552" i="1"/>
  <c r="G1552" i="1" s="1"/>
  <c r="I1552" i="1" s="1"/>
  <c r="J1551" i="1"/>
  <c r="H1551" i="1"/>
  <c r="D1551" i="1"/>
  <c r="G1551" i="1" s="1"/>
  <c r="C1551" i="1"/>
  <c r="J1550" i="1"/>
  <c r="H1550" i="1"/>
  <c r="D1550" i="1"/>
  <c r="C1550" i="1"/>
  <c r="G1550" i="1" s="1"/>
  <c r="I1550" i="1" s="1"/>
  <c r="J1549" i="1"/>
  <c r="H1549" i="1"/>
  <c r="D1549" i="1"/>
  <c r="G1549" i="1" s="1"/>
  <c r="C1549" i="1"/>
  <c r="J1548" i="1"/>
  <c r="H1548" i="1"/>
  <c r="D1548" i="1"/>
  <c r="C1548" i="1"/>
  <c r="G1548" i="1" s="1"/>
  <c r="I1548" i="1" s="1"/>
  <c r="J1547" i="1"/>
  <c r="H1547" i="1"/>
  <c r="D1547" i="1"/>
  <c r="G1547" i="1" s="1"/>
  <c r="C1547" i="1"/>
  <c r="D1546" i="1"/>
  <c r="C1546" i="1"/>
  <c r="D1545" i="1"/>
  <c r="C1545" i="1"/>
  <c r="D1544" i="1"/>
  <c r="C1544" i="1"/>
  <c r="D1543" i="1"/>
  <c r="C1543" i="1"/>
  <c r="D1542" i="1"/>
  <c r="C1542" i="1"/>
  <c r="D1541" i="1"/>
  <c r="C1541" i="1"/>
  <c r="D1540" i="1"/>
  <c r="C1540" i="1"/>
  <c r="G1539" i="1"/>
  <c r="D1539" i="1"/>
  <c r="C1539" i="1"/>
  <c r="H1539" i="1" s="1"/>
  <c r="G1538" i="1"/>
  <c r="D1538" i="1"/>
  <c r="C1538" i="1"/>
  <c r="H1538" i="1" s="1"/>
  <c r="D1537" i="1"/>
  <c r="C1537" i="1"/>
  <c r="H1537" i="1" s="1"/>
  <c r="G1535" i="1"/>
  <c r="D1535" i="1"/>
  <c r="C1535" i="1"/>
  <c r="H1535" i="1" s="1"/>
  <c r="D1534" i="1"/>
  <c r="C1534" i="1"/>
  <c r="H1534" i="1" s="1"/>
  <c r="D1533" i="1"/>
  <c r="C1533" i="1"/>
  <c r="G1532" i="1"/>
  <c r="D1532" i="1"/>
  <c r="C1532" i="1"/>
  <c r="H1532" i="1" s="1"/>
  <c r="G1531" i="1"/>
  <c r="D1531" i="1"/>
  <c r="C1531" i="1"/>
  <c r="H1531" i="1" s="1"/>
  <c r="D1530" i="1"/>
  <c r="C1530" i="1"/>
  <c r="H1530" i="1" s="1"/>
  <c r="D1529" i="1"/>
  <c r="C1529" i="1"/>
  <c r="G1528" i="1"/>
  <c r="D1528" i="1"/>
  <c r="C1528" i="1"/>
  <c r="H1528" i="1" s="1"/>
  <c r="G1527" i="1"/>
  <c r="D1527" i="1"/>
  <c r="C1527" i="1"/>
  <c r="H1527" i="1" s="1"/>
  <c r="D1526" i="1"/>
  <c r="C1526" i="1"/>
  <c r="H1526" i="1" s="1"/>
  <c r="D1525" i="1"/>
  <c r="C1525" i="1"/>
  <c r="D1524" i="1"/>
  <c r="G1523" i="1"/>
  <c r="D1523" i="1"/>
  <c r="C1523" i="1"/>
  <c r="H1523" i="1" s="1"/>
  <c r="D1522" i="1"/>
  <c r="C1522" i="1"/>
  <c r="H1522" i="1" s="1"/>
  <c r="D1521" i="1"/>
  <c r="C1521" i="1"/>
  <c r="G1520" i="1"/>
  <c r="D1520" i="1"/>
  <c r="C1520" i="1"/>
  <c r="H1520" i="1" s="1"/>
  <c r="G1519" i="1"/>
  <c r="D1519" i="1"/>
  <c r="C1519" i="1"/>
  <c r="H1519" i="1" s="1"/>
  <c r="D1518" i="1"/>
  <c r="C1518" i="1"/>
  <c r="H1518" i="1" s="1"/>
  <c r="D1517" i="1"/>
  <c r="C1517" i="1"/>
  <c r="G1516" i="1"/>
  <c r="D1516" i="1"/>
  <c r="C1516" i="1"/>
  <c r="H1516" i="1" s="1"/>
  <c r="G1515" i="1"/>
  <c r="D1515" i="1"/>
  <c r="C1515" i="1"/>
  <c r="H1515" i="1" s="1"/>
  <c r="D1514" i="1"/>
  <c r="C1514" i="1"/>
  <c r="H1514" i="1" s="1"/>
  <c r="D1513" i="1"/>
  <c r="C1513" i="1"/>
  <c r="G1512" i="1"/>
  <c r="D1512" i="1"/>
  <c r="C1512" i="1"/>
  <c r="H1512" i="1" s="1"/>
  <c r="G1511" i="1"/>
  <c r="D1511" i="1"/>
  <c r="C1511" i="1"/>
  <c r="H1511" i="1" s="1"/>
  <c r="D1510" i="1"/>
  <c r="C1510" i="1"/>
  <c r="H1510" i="1" s="1"/>
  <c r="D1509" i="1"/>
  <c r="C1509" i="1"/>
  <c r="G1508" i="1"/>
  <c r="D1508" i="1"/>
  <c r="C1508" i="1"/>
  <c r="H1508" i="1" s="1"/>
  <c r="G1507" i="1"/>
  <c r="D1507" i="1"/>
  <c r="C1507" i="1"/>
  <c r="H1507" i="1" s="1"/>
  <c r="D1506" i="1"/>
  <c r="C1506" i="1"/>
  <c r="H1506" i="1" s="1"/>
  <c r="D1505" i="1"/>
  <c r="C1505" i="1"/>
  <c r="G1504" i="1"/>
  <c r="D1504" i="1"/>
  <c r="C1504" i="1"/>
  <c r="H1504" i="1" s="1"/>
  <c r="G1503" i="1"/>
  <c r="D1503" i="1"/>
  <c r="C1503" i="1"/>
  <c r="H1503" i="1" s="1"/>
  <c r="D1502" i="1"/>
  <c r="C1502" i="1"/>
  <c r="H1502" i="1" s="1"/>
  <c r="D1501" i="1"/>
  <c r="C1501" i="1"/>
  <c r="G1500" i="1"/>
  <c r="D1500" i="1"/>
  <c r="C1500" i="1"/>
  <c r="H1500" i="1" s="1"/>
  <c r="G1499" i="1"/>
  <c r="D1499" i="1"/>
  <c r="C1499" i="1"/>
  <c r="H1499" i="1" s="1"/>
  <c r="D1498" i="1"/>
  <c r="C1498" i="1"/>
  <c r="H1498" i="1" s="1"/>
  <c r="D1497" i="1"/>
  <c r="C1497" i="1"/>
  <c r="G1496" i="1"/>
  <c r="D1496" i="1"/>
  <c r="C1496" i="1"/>
  <c r="H1496" i="1" s="1"/>
  <c r="G1495" i="1"/>
  <c r="D1495" i="1"/>
  <c r="C1495" i="1"/>
  <c r="H1495" i="1" s="1"/>
  <c r="D1494" i="1"/>
  <c r="C1494" i="1"/>
  <c r="H1494" i="1" s="1"/>
  <c r="D1493" i="1"/>
  <c r="C1493" i="1"/>
  <c r="G1492" i="1"/>
  <c r="D1492" i="1"/>
  <c r="C1492" i="1"/>
  <c r="H1492" i="1" s="1"/>
  <c r="G1491" i="1"/>
  <c r="D1491" i="1"/>
  <c r="C1491" i="1"/>
  <c r="H1491" i="1" s="1"/>
  <c r="D1490" i="1"/>
  <c r="C1490" i="1"/>
  <c r="H1490" i="1" s="1"/>
  <c r="D1489" i="1"/>
  <c r="C1489" i="1"/>
  <c r="G1488" i="1"/>
  <c r="D1488" i="1"/>
  <c r="C1488" i="1"/>
  <c r="H1488" i="1" s="1"/>
  <c r="G1487" i="1"/>
  <c r="D1487" i="1"/>
  <c r="C1487" i="1"/>
  <c r="H1487" i="1" s="1"/>
  <c r="D1486" i="1"/>
  <c r="C1486" i="1"/>
  <c r="H1486" i="1" s="1"/>
  <c r="D1485" i="1"/>
  <c r="C1485" i="1"/>
  <c r="G1484" i="1"/>
  <c r="D1484" i="1"/>
  <c r="C1484" i="1"/>
  <c r="H1484" i="1" s="1"/>
  <c r="G1483" i="1"/>
  <c r="D1483" i="1"/>
  <c r="C1483" i="1"/>
  <c r="H1483" i="1" s="1"/>
  <c r="D1482" i="1"/>
  <c r="C1482" i="1"/>
  <c r="H1482" i="1" s="1"/>
  <c r="D1481" i="1"/>
  <c r="C1481" i="1"/>
  <c r="G1480" i="1"/>
  <c r="D1480" i="1"/>
  <c r="C1480" i="1"/>
  <c r="H1480" i="1" s="1"/>
  <c r="G1479" i="1"/>
  <c r="D1479" i="1"/>
  <c r="C1479" i="1"/>
  <c r="H1479" i="1" s="1"/>
  <c r="D1478" i="1"/>
  <c r="C1478" i="1"/>
  <c r="H1478" i="1" s="1"/>
  <c r="D1477" i="1"/>
  <c r="C1477" i="1"/>
  <c r="G1476" i="1"/>
  <c r="D1476" i="1"/>
  <c r="C1476" i="1"/>
  <c r="H1476" i="1" s="1"/>
  <c r="G1475" i="1"/>
  <c r="D1475" i="1"/>
  <c r="C1475" i="1"/>
  <c r="H1475" i="1" s="1"/>
  <c r="D1474" i="1"/>
  <c r="C1474" i="1"/>
  <c r="H1474" i="1" s="1"/>
  <c r="D1473" i="1"/>
  <c r="C1473" i="1"/>
  <c r="G1472" i="1"/>
  <c r="D1472" i="1"/>
  <c r="C1472" i="1"/>
  <c r="H1472" i="1" s="1"/>
  <c r="G1471" i="1"/>
  <c r="D1471" i="1"/>
  <c r="C1471" i="1"/>
  <c r="H1471" i="1" s="1"/>
  <c r="D1470" i="1"/>
  <c r="C1470" i="1"/>
  <c r="H1470" i="1" s="1"/>
  <c r="D1469" i="1"/>
  <c r="C1469" i="1"/>
  <c r="G1468" i="1"/>
  <c r="D1468" i="1"/>
  <c r="C1468" i="1"/>
  <c r="H1468" i="1" s="1"/>
  <c r="G1467" i="1"/>
  <c r="D1467" i="1"/>
  <c r="C1467" i="1"/>
  <c r="H1467" i="1" s="1"/>
  <c r="D1466" i="1"/>
  <c r="C1466" i="1"/>
  <c r="H1466" i="1" s="1"/>
  <c r="D1465" i="1"/>
  <c r="C1465" i="1"/>
  <c r="G1464" i="1"/>
  <c r="D1464" i="1"/>
  <c r="C1464" i="1"/>
  <c r="H1464" i="1" s="1"/>
  <c r="G1463" i="1"/>
  <c r="D1463" i="1"/>
  <c r="C1463" i="1"/>
  <c r="H1463" i="1" s="1"/>
  <c r="D1462" i="1"/>
  <c r="C1462" i="1"/>
  <c r="H1462" i="1" s="1"/>
  <c r="D1461" i="1"/>
  <c r="C1461" i="1"/>
  <c r="G1460" i="1"/>
  <c r="D1460" i="1"/>
  <c r="C1460" i="1"/>
  <c r="H1460" i="1" s="1"/>
  <c r="G1459" i="1"/>
  <c r="D1459" i="1"/>
  <c r="C1459" i="1"/>
  <c r="H1459" i="1" s="1"/>
  <c r="D1458" i="1"/>
  <c r="C1458" i="1"/>
  <c r="H1458" i="1" s="1"/>
  <c r="D1457" i="1"/>
  <c r="C1457" i="1"/>
  <c r="G1456" i="1"/>
  <c r="D1456" i="1"/>
  <c r="C1456" i="1"/>
  <c r="H1456" i="1" s="1"/>
  <c r="G1455" i="1"/>
  <c r="D1455" i="1"/>
  <c r="C1455" i="1"/>
  <c r="H1455" i="1" s="1"/>
  <c r="D1454" i="1"/>
  <c r="C1454" i="1"/>
  <c r="H1454" i="1" s="1"/>
  <c r="D1453" i="1"/>
  <c r="C1453" i="1"/>
  <c r="G1452" i="1"/>
  <c r="D1452" i="1"/>
  <c r="C1452" i="1"/>
  <c r="H1452" i="1" s="1"/>
  <c r="G1451" i="1"/>
  <c r="D1451" i="1"/>
  <c r="C1451" i="1"/>
  <c r="H1451" i="1" s="1"/>
  <c r="D1450" i="1"/>
  <c r="C1450" i="1"/>
  <c r="H1450" i="1" s="1"/>
  <c r="D1449" i="1"/>
  <c r="C1449" i="1"/>
  <c r="G1448" i="1"/>
  <c r="D1448" i="1"/>
  <c r="C1448" i="1"/>
  <c r="H1448" i="1" s="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D1258" i="1"/>
  <c r="G1257" i="1"/>
  <c r="D1257" i="1"/>
  <c r="C1257" i="1"/>
  <c r="H1257" i="1" s="1"/>
  <c r="G1256" i="1"/>
  <c r="D1256" i="1"/>
  <c r="C1256" i="1"/>
  <c r="H1256" i="1" s="1"/>
  <c r="G1255" i="1"/>
  <c r="D1255" i="1"/>
  <c r="C1255" i="1"/>
  <c r="H1255" i="1" s="1"/>
  <c r="D1254" i="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4" i="1"/>
  <c r="D1214" i="1"/>
  <c r="C1214" i="1"/>
  <c r="H1214"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G1181" i="1"/>
  <c r="D1181" i="1"/>
  <c r="C1181" i="1"/>
  <c r="H1181" i="1" s="1"/>
  <c r="C1180" i="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G1152" i="1"/>
  <c r="D1152" i="1"/>
  <c r="C1152" i="1"/>
  <c r="H1152"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D973" i="1"/>
  <c r="G973" i="1" s="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D920" i="1"/>
  <c r="G920" i="1" s="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D861" i="1"/>
  <c r="H861" i="1" s="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D845" i="1"/>
  <c r="G845" i="1" s="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D837" i="1"/>
  <c r="G837" i="1" s="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D777" i="1"/>
  <c r="G777" i="1" s="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D755" i="1"/>
  <c r="G755" i="1" s="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D704" i="1"/>
  <c r="G704" i="1" s="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D668" i="1"/>
  <c r="H668" i="1" s="1"/>
  <c r="C668" i="1"/>
  <c r="H667" i="1"/>
  <c r="D667" i="1"/>
  <c r="G667" i="1" s="1"/>
  <c r="C667" i="1"/>
  <c r="H666" i="1"/>
  <c r="G666" i="1"/>
  <c r="D666" i="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D651" i="1"/>
  <c r="H651" i="1" s="1"/>
  <c r="C651" i="1"/>
  <c r="H650" i="1"/>
  <c r="G650" i="1"/>
  <c r="D650" i="1"/>
  <c r="C650" i="1"/>
  <c r="D649" i="1"/>
  <c r="G649" i="1" s="1"/>
  <c r="C649" i="1"/>
  <c r="H648" i="1"/>
  <c r="D648" i="1"/>
  <c r="G648" i="1" s="1"/>
  <c r="C648" i="1"/>
  <c r="D647" i="1"/>
  <c r="H647" i="1" s="1"/>
  <c r="C647" i="1"/>
  <c r="D646" i="1"/>
  <c r="G646" i="1" s="1"/>
  <c r="C646" i="1"/>
  <c r="H645" i="1"/>
  <c r="D645" i="1"/>
  <c r="G645" i="1" s="1"/>
  <c r="C645" i="1"/>
  <c r="C641" i="1"/>
  <c r="D636" i="1"/>
  <c r="H636" i="1" s="1"/>
  <c r="C636" i="1"/>
  <c r="D635" i="1"/>
  <c r="H635" i="1" s="1"/>
  <c r="C635" i="1"/>
  <c r="G632" i="1"/>
  <c r="D632" i="1"/>
  <c r="H632" i="1" s="1"/>
  <c r="C632" i="1"/>
  <c r="D631" i="1"/>
  <c r="C631" i="1"/>
  <c r="D630" i="1"/>
  <c r="C630" i="1"/>
  <c r="G629" i="1"/>
  <c r="D629" i="1"/>
  <c r="H629" i="1" s="1"/>
  <c r="C629" i="1"/>
  <c r="G628" i="1"/>
  <c r="D628" i="1"/>
  <c r="H628" i="1" s="1"/>
  <c r="C628" i="1"/>
  <c r="G627" i="1"/>
  <c r="D627" i="1"/>
  <c r="H627" i="1" s="1"/>
  <c r="C627" i="1"/>
  <c r="D626" i="1"/>
  <c r="C626" i="1"/>
  <c r="G625" i="1"/>
  <c r="D625" i="1"/>
  <c r="H625" i="1" s="1"/>
  <c r="C625" i="1"/>
  <c r="G624" i="1"/>
  <c r="D624" i="1"/>
  <c r="H624" i="1" s="1"/>
  <c r="C624" i="1"/>
  <c r="G623" i="1"/>
  <c r="D623" i="1"/>
  <c r="H623" i="1" s="1"/>
  <c r="C623" i="1"/>
  <c r="D622" i="1"/>
  <c r="C622" i="1"/>
  <c r="G621" i="1"/>
  <c r="D621" i="1"/>
  <c r="H621" i="1" s="1"/>
  <c r="C621" i="1"/>
  <c r="G620" i="1"/>
  <c r="D620" i="1"/>
  <c r="H620" i="1" s="1"/>
  <c r="C620" i="1"/>
  <c r="G619" i="1"/>
  <c r="D619" i="1"/>
  <c r="H619" i="1" s="1"/>
  <c r="C619" i="1"/>
  <c r="D618" i="1"/>
  <c r="C618" i="1"/>
  <c r="G617" i="1"/>
  <c r="D617" i="1"/>
  <c r="H617" i="1" s="1"/>
  <c r="C617" i="1"/>
  <c r="D616" i="1"/>
  <c r="H616" i="1" s="1"/>
  <c r="C616" i="1"/>
  <c r="D615" i="1"/>
  <c r="C615" i="1"/>
  <c r="D614" i="1"/>
  <c r="C614" i="1"/>
  <c r="G613" i="1"/>
  <c r="D613" i="1"/>
  <c r="H613" i="1" s="1"/>
  <c r="C613" i="1"/>
  <c r="G612" i="1"/>
  <c r="D612" i="1"/>
  <c r="H612" i="1" s="1"/>
  <c r="C612" i="1"/>
  <c r="G611" i="1"/>
  <c r="D611" i="1"/>
  <c r="H611" i="1" s="1"/>
  <c r="C611" i="1"/>
  <c r="D610" i="1"/>
  <c r="C610" i="1"/>
  <c r="G609" i="1"/>
  <c r="D609" i="1"/>
  <c r="H609" i="1" s="1"/>
  <c r="C609" i="1"/>
  <c r="G608" i="1"/>
  <c r="D608" i="1"/>
  <c r="H608" i="1" s="1"/>
  <c r="C608" i="1"/>
  <c r="G607" i="1"/>
  <c r="D607" i="1"/>
  <c r="H607" i="1" s="1"/>
  <c r="C607" i="1"/>
  <c r="D606" i="1"/>
  <c r="C606" i="1"/>
  <c r="G605" i="1"/>
  <c r="D605" i="1"/>
  <c r="H605" i="1" s="1"/>
  <c r="C605" i="1"/>
  <c r="D604" i="1"/>
  <c r="H604" i="1" s="1"/>
  <c r="C604" i="1"/>
  <c r="D603" i="1"/>
  <c r="H603" i="1" s="1"/>
  <c r="C603" i="1"/>
  <c r="D602" i="1"/>
  <c r="C602" i="1"/>
  <c r="G601" i="1"/>
  <c r="D601" i="1"/>
  <c r="H601" i="1" s="1"/>
  <c r="C601" i="1"/>
  <c r="G600" i="1"/>
  <c r="D600" i="1"/>
  <c r="H600" i="1" s="1"/>
  <c r="C600" i="1"/>
  <c r="D599" i="1"/>
  <c r="C599" i="1"/>
  <c r="D598" i="1"/>
  <c r="C598" i="1"/>
  <c r="G597" i="1"/>
  <c r="D597" i="1"/>
  <c r="H597" i="1" s="1"/>
  <c r="C597" i="1"/>
  <c r="G596" i="1"/>
  <c r="D596" i="1"/>
  <c r="C596" i="1"/>
  <c r="G595" i="1"/>
  <c r="D595" i="1"/>
  <c r="C595" i="1"/>
  <c r="D594" i="1"/>
  <c r="C594" i="1"/>
  <c r="D593" i="1"/>
  <c r="C593" i="1"/>
  <c r="G592" i="1"/>
  <c r="D592" i="1"/>
  <c r="C592" i="1"/>
  <c r="D591" i="1"/>
  <c r="G591" i="1" s="1"/>
  <c r="C591" i="1"/>
  <c r="D590" i="1"/>
  <c r="C590" i="1"/>
  <c r="D589" i="1"/>
  <c r="C589" i="1"/>
  <c r="G588" i="1"/>
  <c r="D588" i="1"/>
  <c r="C588" i="1"/>
  <c r="G587" i="1"/>
  <c r="D587" i="1"/>
  <c r="C587" i="1"/>
  <c r="D586" i="1"/>
  <c r="C586" i="1"/>
  <c r="D585" i="1"/>
  <c r="C585" i="1"/>
  <c r="D584" i="1"/>
  <c r="G584" i="1" s="1"/>
  <c r="C584" i="1"/>
  <c r="D583" i="1"/>
  <c r="G583" i="1" s="1"/>
  <c r="C583" i="1"/>
  <c r="D582" i="1"/>
  <c r="C582" i="1"/>
  <c r="D581" i="1"/>
  <c r="C581" i="1"/>
  <c r="G580" i="1"/>
  <c r="D580" i="1"/>
  <c r="C580" i="1"/>
  <c r="G579" i="1"/>
  <c r="D579" i="1"/>
  <c r="C579" i="1"/>
  <c r="C578" i="1"/>
  <c r="D577" i="1"/>
  <c r="C577" i="1"/>
  <c r="G576" i="1"/>
  <c r="D576" i="1"/>
  <c r="C576" i="1"/>
  <c r="D575" i="1"/>
  <c r="G575" i="1" s="1"/>
  <c r="C575" i="1"/>
  <c r="D574" i="1"/>
  <c r="C574" i="1"/>
  <c r="D573" i="1"/>
  <c r="C573" i="1"/>
  <c r="G572" i="1"/>
  <c r="D572" i="1"/>
  <c r="C572" i="1"/>
  <c r="G571" i="1"/>
  <c r="D571" i="1"/>
  <c r="C571" i="1"/>
  <c r="D570" i="1"/>
  <c r="C570" i="1"/>
  <c r="D569" i="1"/>
  <c r="C569" i="1"/>
  <c r="G568" i="1"/>
  <c r="D568" i="1"/>
  <c r="C568" i="1"/>
  <c r="D567" i="1"/>
  <c r="G567" i="1" s="1"/>
  <c r="C567" i="1"/>
  <c r="D566" i="1"/>
  <c r="C566" i="1"/>
  <c r="D565" i="1"/>
  <c r="C565" i="1"/>
  <c r="G564" i="1"/>
  <c r="D564" i="1"/>
  <c r="C564" i="1"/>
  <c r="G563" i="1"/>
  <c r="D563" i="1"/>
  <c r="C563" i="1"/>
  <c r="D562" i="1"/>
  <c r="C562" i="1"/>
  <c r="D561" i="1"/>
  <c r="C561" i="1"/>
  <c r="G560" i="1"/>
  <c r="D560" i="1"/>
  <c r="C560" i="1"/>
  <c r="D559" i="1"/>
  <c r="G559" i="1" s="1"/>
  <c r="C559" i="1"/>
  <c r="D558" i="1"/>
  <c r="C558" i="1"/>
  <c r="D557" i="1"/>
  <c r="C557" i="1"/>
  <c r="G556" i="1"/>
  <c r="D556" i="1"/>
  <c r="C556" i="1"/>
  <c r="G555" i="1"/>
  <c r="D555" i="1"/>
  <c r="C555" i="1"/>
  <c r="D554" i="1"/>
  <c r="C554" i="1"/>
  <c r="D553" i="1"/>
  <c r="C553" i="1"/>
  <c r="G552" i="1"/>
  <c r="D552" i="1"/>
  <c r="C552" i="1"/>
  <c r="D551" i="1"/>
  <c r="G551" i="1" s="1"/>
  <c r="C551" i="1"/>
  <c r="D550" i="1"/>
  <c r="C550" i="1"/>
  <c r="D549" i="1"/>
  <c r="C549" i="1"/>
  <c r="G548" i="1"/>
  <c r="D548" i="1"/>
  <c r="C548" i="1"/>
  <c r="G547" i="1"/>
  <c r="D547" i="1"/>
  <c r="C547" i="1"/>
  <c r="D546" i="1"/>
  <c r="C546" i="1"/>
  <c r="D545" i="1"/>
  <c r="C545" i="1"/>
  <c r="G544" i="1"/>
  <c r="D544" i="1"/>
  <c r="C544" i="1"/>
  <c r="D543" i="1"/>
  <c r="G543" i="1" s="1"/>
  <c r="C543" i="1"/>
  <c r="D542" i="1"/>
  <c r="C542" i="1"/>
  <c r="D541" i="1"/>
  <c r="C541" i="1"/>
  <c r="G540" i="1"/>
  <c r="D540" i="1"/>
  <c r="C540" i="1"/>
  <c r="G539" i="1"/>
  <c r="D539" i="1"/>
  <c r="C539" i="1"/>
  <c r="D538" i="1"/>
  <c r="C538" i="1"/>
  <c r="D537" i="1"/>
  <c r="C537" i="1"/>
  <c r="G536" i="1"/>
  <c r="D536" i="1"/>
  <c r="C536" i="1"/>
  <c r="D535" i="1"/>
  <c r="G535" i="1" s="1"/>
  <c r="C535" i="1"/>
  <c r="D534" i="1"/>
  <c r="C534" i="1"/>
  <c r="D533" i="1"/>
  <c r="C533" i="1"/>
  <c r="G532" i="1"/>
  <c r="D532" i="1"/>
  <c r="C532" i="1"/>
  <c r="D531" i="1"/>
  <c r="G531" i="1" s="1"/>
  <c r="C531" i="1"/>
  <c r="D530" i="1"/>
  <c r="G528" i="1"/>
  <c r="D528" i="1"/>
  <c r="C528" i="1"/>
  <c r="D527" i="1"/>
  <c r="G527" i="1" s="1"/>
  <c r="C527" i="1"/>
  <c r="D526" i="1"/>
  <c r="C526" i="1"/>
  <c r="D525" i="1"/>
  <c r="C525" i="1"/>
  <c r="G524" i="1"/>
  <c r="D524" i="1"/>
  <c r="C524" i="1"/>
  <c r="G523" i="1"/>
  <c r="D523" i="1"/>
  <c r="C523" i="1"/>
  <c r="D522" i="1"/>
  <c r="C522" i="1"/>
  <c r="D521" i="1"/>
  <c r="C521" i="1"/>
  <c r="G520" i="1"/>
  <c r="D520" i="1"/>
  <c r="C520" i="1"/>
  <c r="D519" i="1"/>
  <c r="G519" i="1" s="1"/>
  <c r="C519" i="1"/>
  <c r="D518" i="1"/>
  <c r="C518" i="1"/>
  <c r="D517" i="1"/>
  <c r="C517" i="1"/>
  <c r="D516" i="1"/>
  <c r="G515" i="1"/>
  <c r="D515" i="1"/>
  <c r="C515" i="1"/>
  <c r="D514" i="1"/>
  <c r="C514" i="1"/>
  <c r="D513" i="1"/>
  <c r="C513" i="1"/>
  <c r="G512" i="1"/>
  <c r="D512" i="1"/>
  <c r="C512" i="1"/>
  <c r="D511" i="1"/>
  <c r="G511" i="1" s="1"/>
  <c r="C511" i="1"/>
  <c r="D510" i="1"/>
  <c r="C510" i="1"/>
  <c r="D509" i="1"/>
  <c r="C509" i="1"/>
  <c r="G508" i="1"/>
  <c r="D508" i="1"/>
  <c r="C508" i="1"/>
  <c r="D507" i="1"/>
  <c r="G507" i="1" s="1"/>
  <c r="C507" i="1"/>
  <c r="D506" i="1"/>
  <c r="C506" i="1"/>
  <c r="D505" i="1"/>
  <c r="C505" i="1"/>
  <c r="G504" i="1"/>
  <c r="D504" i="1"/>
  <c r="C504" i="1"/>
  <c r="D503" i="1"/>
  <c r="G503" i="1" s="1"/>
  <c r="C503" i="1"/>
  <c r="D502" i="1"/>
  <c r="C502" i="1"/>
  <c r="D501" i="1"/>
  <c r="C501" i="1"/>
  <c r="G500" i="1"/>
  <c r="D500" i="1"/>
  <c r="C500" i="1"/>
  <c r="D499" i="1"/>
  <c r="G499" i="1" s="1"/>
  <c r="C499" i="1"/>
  <c r="D498" i="1"/>
  <c r="C498" i="1"/>
  <c r="D497" i="1"/>
  <c r="C497" i="1"/>
  <c r="G496" i="1"/>
  <c r="D496" i="1"/>
  <c r="C496" i="1"/>
  <c r="D495" i="1"/>
  <c r="G495" i="1" s="1"/>
  <c r="C495" i="1"/>
  <c r="D494" i="1"/>
  <c r="C494" i="1"/>
  <c r="D493" i="1"/>
  <c r="C493" i="1"/>
  <c r="D492" i="1"/>
  <c r="G492" i="1" s="1"/>
  <c r="C492" i="1"/>
  <c r="D491" i="1"/>
  <c r="G491" i="1" s="1"/>
  <c r="C491" i="1"/>
  <c r="D490" i="1"/>
  <c r="C490" i="1"/>
  <c r="D489" i="1"/>
  <c r="C489" i="1"/>
  <c r="G488" i="1"/>
  <c r="D488" i="1"/>
  <c r="C488" i="1"/>
  <c r="D487" i="1"/>
  <c r="G487" i="1" s="1"/>
  <c r="C487" i="1"/>
  <c r="D486" i="1"/>
  <c r="C486" i="1"/>
  <c r="C485" i="1"/>
  <c r="G484" i="1"/>
  <c r="D484" i="1"/>
  <c r="C484" i="1"/>
  <c r="G483" i="1"/>
  <c r="D483" i="1"/>
  <c r="C483" i="1"/>
  <c r="D482" i="1"/>
  <c r="C482" i="1"/>
  <c r="D481" i="1"/>
  <c r="C481" i="1"/>
  <c r="G480" i="1"/>
  <c r="D480" i="1"/>
  <c r="C480" i="1"/>
  <c r="D479" i="1"/>
  <c r="G479" i="1" s="1"/>
  <c r="C479" i="1"/>
  <c r="D478" i="1"/>
  <c r="C478" i="1"/>
  <c r="D477" i="1"/>
  <c r="C477" i="1"/>
  <c r="G476" i="1"/>
  <c r="D476" i="1"/>
  <c r="C476" i="1"/>
  <c r="G475"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G201" i="1"/>
  <c r="D201" i="1"/>
  <c r="C201" i="1"/>
  <c r="H201" i="1" s="1"/>
  <c r="D200" i="1"/>
  <c r="G200" i="1" s="1"/>
  <c r="C200" i="1"/>
  <c r="D199" i="1"/>
  <c r="C199"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G25" i="1"/>
  <c r="D25" i="1"/>
  <c r="C25" i="1"/>
  <c r="H25" i="1" s="1"/>
  <c r="D24" i="1"/>
  <c r="C24" i="1"/>
  <c r="D23" i="1"/>
  <c r="C23" i="1"/>
  <c r="H23" i="1" s="1"/>
  <c r="D22" i="1"/>
  <c r="G22" i="1" s="1"/>
  <c r="C22" i="1"/>
  <c r="G21" i="1"/>
  <c r="D21" i="1"/>
  <c r="C21" i="1"/>
  <c r="H21" i="1" s="1"/>
  <c r="D20" i="1"/>
  <c r="G20" i="1" s="1"/>
  <c r="C20" i="1"/>
  <c r="H20" i="1" s="1"/>
  <c r="D19" i="1"/>
  <c r="G19" i="1" s="1"/>
  <c r="C19" i="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D9" i="1"/>
  <c r="G9" i="1" s="1"/>
  <c r="C9" i="1"/>
  <c r="H9" i="1" s="1"/>
  <c r="D8" i="1"/>
  <c r="G8" i="1" s="1"/>
  <c r="C8" i="1"/>
  <c r="H8" i="1" s="1"/>
  <c r="D7" i="1"/>
  <c r="G7" i="1" s="1"/>
  <c r="C7" i="1"/>
  <c r="H7" i="1" s="1"/>
  <c r="D6" i="1"/>
  <c r="G6" i="1" s="1"/>
  <c r="C6" i="1"/>
  <c r="H6" i="1" s="1"/>
  <c r="D5" i="1"/>
  <c r="G5" i="1" s="1"/>
  <c r="C5" i="1"/>
  <c r="D4" i="1"/>
  <c r="G4" i="1" s="1"/>
  <c r="C4" i="1"/>
  <c r="H4" i="1" s="1"/>
  <c r="C3" i="1"/>
  <c r="F236" i="9" l="1"/>
  <c r="B236" i="9" s="1"/>
  <c r="E326" i="9"/>
  <c r="B326" i="9" s="1"/>
  <c r="E307" i="9"/>
  <c r="B307" i="9" s="1"/>
  <c r="E31" i="9"/>
  <c r="B31" i="9" s="1"/>
  <c r="E37" i="9"/>
  <c r="B37" i="9" s="1"/>
  <c r="E310" i="9"/>
  <c r="B310" i="9" s="1"/>
  <c r="E321" i="9"/>
  <c r="B321" i="9" s="1"/>
  <c r="G1619" i="1"/>
  <c r="H1658" i="1"/>
  <c r="G1659" i="1"/>
  <c r="G1611" i="1"/>
  <c r="G1607" i="1"/>
  <c r="D6" i="8"/>
  <c r="C1582" i="1" s="1"/>
  <c r="G1582" i="1" s="1"/>
  <c r="H1581" i="1"/>
  <c r="H845" i="1"/>
  <c r="G669" i="1"/>
  <c r="G668" i="1"/>
  <c r="G651" i="1"/>
  <c r="E296" i="9"/>
  <c r="B296" i="9" s="1"/>
  <c r="G647" i="1"/>
  <c r="H649" i="1"/>
  <c r="H646" i="1"/>
  <c r="G636" i="1"/>
  <c r="G635" i="1"/>
  <c r="E648" i="4"/>
  <c r="D642" i="1" s="1"/>
  <c r="E647" i="4"/>
  <c r="D641" i="1" s="1"/>
  <c r="H641" i="1" s="1"/>
  <c r="E294" i="9"/>
  <c r="B294" i="9" s="1"/>
  <c r="H1634" i="1"/>
  <c r="G1633" i="1"/>
  <c r="D51" i="8"/>
  <c r="C1627" i="1" s="1"/>
  <c r="G1613" i="1"/>
  <c r="G1617" i="1"/>
  <c r="D25" i="8"/>
  <c r="C1601" i="1" s="1"/>
  <c r="G1601" i="1" s="1"/>
  <c r="G1609" i="1"/>
  <c r="H1606" i="1"/>
  <c r="G1605" i="1"/>
  <c r="G1603" i="1"/>
  <c r="H1594" i="1"/>
  <c r="H1598" i="1"/>
  <c r="G1593" i="1"/>
  <c r="G1591" i="1"/>
  <c r="H1590" i="1"/>
  <c r="G1589" i="1"/>
  <c r="G1587" i="1"/>
  <c r="H1586" i="1"/>
  <c r="G1585" i="1"/>
  <c r="G861" i="1"/>
  <c r="E51" i="9"/>
  <c r="B51" i="9" s="1"/>
  <c r="G670" i="1"/>
  <c r="F656" i="4"/>
  <c r="E166" i="9"/>
  <c r="B166" i="9" s="1"/>
  <c r="G616" i="1"/>
  <c r="G604" i="1"/>
  <c r="E491" i="4"/>
  <c r="D485" i="1" s="1"/>
  <c r="F263" i="9"/>
  <c r="B263" i="9" s="1"/>
  <c r="E111" i="9"/>
  <c r="B111" i="9" s="1"/>
  <c r="F401" i="4"/>
  <c r="E373" i="4"/>
  <c r="D368" i="1" s="1"/>
  <c r="F374" i="4"/>
  <c r="E308" i="4"/>
  <c r="D303" i="1" s="1"/>
  <c r="D304" i="1"/>
  <c r="E87" i="9"/>
  <c r="B87" i="9" s="1"/>
  <c r="F289" i="4"/>
  <c r="E84" i="9"/>
  <c r="B84" i="9" s="1"/>
  <c r="E273" i="4"/>
  <c r="D269" i="1" s="1"/>
  <c r="F273" i="4"/>
  <c r="E83" i="9"/>
  <c r="B83" i="9" s="1"/>
  <c r="B247" i="9"/>
  <c r="F274" i="4"/>
  <c r="F247" i="9"/>
  <c r="F262" i="4"/>
  <c r="F246" i="4"/>
  <c r="E230" i="4"/>
  <c r="D226" i="1" s="1"/>
  <c r="E68" i="9"/>
  <c r="B68" i="9" s="1"/>
  <c r="E221" i="4"/>
  <c r="D217" i="1" s="1"/>
  <c r="E202" i="4"/>
  <c r="D198" i="1" s="1"/>
  <c r="F216" i="4"/>
  <c r="F202" i="4"/>
  <c r="E64" i="9"/>
  <c r="B64" i="9" s="1"/>
  <c r="F243" i="9"/>
  <c r="E55" i="9"/>
  <c r="B55" i="9" s="1"/>
  <c r="E54" i="9"/>
  <c r="B54" i="9" s="1"/>
  <c r="F241" i="9"/>
  <c r="F239" i="9"/>
  <c r="E52" i="9"/>
  <c r="B52" i="9" s="1"/>
  <c r="B239" i="9"/>
  <c r="F170" i="4"/>
  <c r="E164" i="4"/>
  <c r="D160" i="1" s="1"/>
  <c r="F165" i="4"/>
  <c r="E153" i="4"/>
  <c r="D149" i="1" s="1"/>
  <c r="F160" i="4"/>
  <c r="F237" i="9"/>
  <c r="B237" i="9" s="1"/>
  <c r="E48" i="9"/>
  <c r="B48" i="9" s="1"/>
  <c r="F153" i="4"/>
  <c r="F154" i="4"/>
  <c r="F235" i="9"/>
  <c r="E106" i="4"/>
  <c r="D102" i="1" s="1"/>
  <c r="F233" i="9"/>
  <c r="E82" i="4"/>
  <c r="D78" i="1" s="1"/>
  <c r="E40" i="9"/>
  <c r="B40" i="9" s="1"/>
  <c r="F231" i="9"/>
  <c r="B231" i="9" s="1"/>
  <c r="E39" i="9"/>
  <c r="B39" i="9" s="1"/>
  <c r="E33" i="9"/>
  <c r="B33" i="9" s="1"/>
  <c r="E32" i="9"/>
  <c r="B32" i="9" s="1"/>
  <c r="E29" i="9"/>
  <c r="B29" i="9" s="1"/>
  <c r="E28" i="9"/>
  <c r="B28" i="9" s="1"/>
  <c r="H19" i="1"/>
  <c r="F229" i="9"/>
  <c r="B229" i="9" s="1"/>
  <c r="F8" i="4"/>
  <c r="H5" i="1"/>
  <c r="H514" i="1"/>
  <c r="G514" i="1"/>
  <c r="H610" i="1"/>
  <c r="G610" i="1"/>
  <c r="H24" i="1"/>
  <c r="H27" i="1"/>
  <c r="G27" i="1"/>
  <c r="H29" i="1"/>
  <c r="G29" i="1"/>
  <c r="H31" i="1"/>
  <c r="G31" i="1"/>
  <c r="H33" i="1"/>
  <c r="G33" i="1"/>
  <c r="H35" i="1"/>
  <c r="G35" i="1"/>
  <c r="H37" i="1"/>
  <c r="G37" i="1"/>
  <c r="H39" i="1"/>
  <c r="G39"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49" i="1"/>
  <c r="G149"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622" i="1"/>
  <c r="G622" i="1"/>
  <c r="H631" i="1"/>
  <c r="G631" i="1"/>
  <c r="H22" i="1"/>
  <c r="G24" i="1"/>
  <c r="H26" i="1"/>
  <c r="G26" i="1"/>
  <c r="H28" i="1"/>
  <c r="G28" i="1"/>
  <c r="H30" i="1"/>
  <c r="G30" i="1"/>
  <c r="H32" i="1"/>
  <c r="G32" i="1"/>
  <c r="H34" i="1"/>
  <c r="G34" i="1"/>
  <c r="H36" i="1"/>
  <c r="G36" i="1"/>
  <c r="H38" i="1"/>
  <c r="G38" i="1"/>
  <c r="H40" i="1"/>
  <c r="G40" i="1"/>
  <c r="H42" i="1"/>
  <c r="G42" i="1"/>
  <c r="H44" i="1"/>
  <c r="G44"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78" i="1"/>
  <c r="G78"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0" i="1"/>
  <c r="G130" i="1"/>
  <c r="H132" i="1"/>
  <c r="G132" i="1"/>
  <c r="H134" i="1"/>
  <c r="G134" i="1"/>
  <c r="H138" i="1"/>
  <c r="G138" i="1"/>
  <c r="H140" i="1"/>
  <c r="G140" i="1"/>
  <c r="H142" i="1"/>
  <c r="G142" i="1"/>
  <c r="H144" i="1"/>
  <c r="G144" i="1"/>
  <c r="H146" i="1"/>
  <c r="G146" i="1"/>
  <c r="H150" i="1"/>
  <c r="G150" i="1"/>
  <c r="H152" i="1"/>
  <c r="G152" i="1"/>
  <c r="H154" i="1"/>
  <c r="G154" i="1"/>
  <c r="H156" i="1"/>
  <c r="G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482" i="1"/>
  <c r="G482" i="1"/>
  <c r="H485" i="1"/>
  <c r="G485" i="1"/>
  <c r="H506" i="1"/>
  <c r="G506" i="1"/>
  <c r="H509" i="1"/>
  <c r="G509" i="1"/>
  <c r="H522" i="1"/>
  <c r="G522" i="1"/>
  <c r="H525" i="1"/>
  <c r="G525" i="1"/>
  <c r="G603" i="1"/>
  <c r="H606" i="1"/>
  <c r="G606" i="1"/>
  <c r="H615" i="1"/>
  <c r="G615" i="1"/>
  <c r="G23" i="1"/>
  <c r="H358" i="1"/>
  <c r="G35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62" i="1"/>
  <c r="G462" i="1"/>
  <c r="H464" i="1"/>
  <c r="G464" i="1"/>
  <c r="H466" i="1"/>
  <c r="G466" i="1"/>
  <c r="H468" i="1"/>
  <c r="G468" i="1"/>
  <c r="H470" i="1"/>
  <c r="G470" i="1"/>
  <c r="H472" i="1"/>
  <c r="G472" i="1"/>
  <c r="H474" i="1"/>
  <c r="G474" i="1"/>
  <c r="H477" i="1"/>
  <c r="G477" i="1"/>
  <c r="H187" i="1"/>
  <c r="G187" i="1"/>
  <c r="H189" i="1"/>
  <c r="G189" i="1"/>
  <c r="H191" i="1"/>
  <c r="G191" i="1"/>
  <c r="H193" i="1"/>
  <c r="G193" i="1"/>
  <c r="H195" i="1"/>
  <c r="G195" i="1"/>
  <c r="H197" i="1"/>
  <c r="G197" i="1"/>
  <c r="H199" i="1"/>
  <c r="G199"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98" i="1"/>
  <c r="G498" i="1"/>
  <c r="H501" i="1"/>
  <c r="G501" i="1"/>
  <c r="H517" i="1"/>
  <c r="G517" i="1"/>
  <c r="H534" i="1"/>
  <c r="G534" i="1"/>
  <c r="H537" i="1"/>
  <c r="G537" i="1"/>
  <c r="H542" i="1"/>
  <c r="G542" i="1"/>
  <c r="H545" i="1"/>
  <c r="G545" i="1"/>
  <c r="H550" i="1"/>
  <c r="G550" i="1"/>
  <c r="H553" i="1"/>
  <c r="G553" i="1"/>
  <c r="H558" i="1"/>
  <c r="G558" i="1"/>
  <c r="H561" i="1"/>
  <c r="G561" i="1"/>
  <c r="H566" i="1"/>
  <c r="G566" i="1"/>
  <c r="H569" i="1"/>
  <c r="G569" i="1"/>
  <c r="H574" i="1"/>
  <c r="G574" i="1"/>
  <c r="H577" i="1"/>
  <c r="G577" i="1"/>
  <c r="H582" i="1"/>
  <c r="G582" i="1"/>
  <c r="H585" i="1"/>
  <c r="G585" i="1"/>
  <c r="H590" i="1"/>
  <c r="G590" i="1"/>
  <c r="H593" i="1"/>
  <c r="G593" i="1"/>
  <c r="H599" i="1"/>
  <c r="G599" i="1"/>
  <c r="H298" i="1"/>
  <c r="G298" i="1"/>
  <c r="H300" i="1"/>
  <c r="G300" i="1"/>
  <c r="H302" i="1"/>
  <c r="G302" i="1"/>
  <c r="H414" i="1"/>
  <c r="G414" i="1"/>
  <c r="H416" i="1"/>
  <c r="G416" i="1"/>
  <c r="H422" i="1"/>
  <c r="G422" i="1"/>
  <c r="H490" i="1"/>
  <c r="G490" i="1"/>
  <c r="H493" i="1"/>
  <c r="G493" i="1"/>
  <c r="H626" i="1"/>
  <c r="G626" i="1"/>
  <c r="H518" i="1"/>
  <c r="G518" i="1"/>
  <c r="H521" i="1"/>
  <c r="G521" i="1"/>
  <c r="H526" i="1"/>
  <c r="G526" i="1"/>
  <c r="H602" i="1"/>
  <c r="G602" i="1"/>
  <c r="H618" i="1"/>
  <c r="G618" i="1"/>
  <c r="H200"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8" i="1"/>
  <c r="G478" i="1"/>
  <c r="H481" i="1"/>
  <c r="G481" i="1"/>
  <c r="H486" i="1"/>
  <c r="G486" i="1"/>
  <c r="H489" i="1"/>
  <c r="G489" i="1"/>
  <c r="H494" i="1"/>
  <c r="G494" i="1"/>
  <c r="H497" i="1"/>
  <c r="G497" i="1"/>
  <c r="H502" i="1"/>
  <c r="G502" i="1"/>
  <c r="H505" i="1"/>
  <c r="G505" i="1"/>
  <c r="H510" i="1"/>
  <c r="G510" i="1"/>
  <c r="H513" i="1"/>
  <c r="G513" i="1"/>
  <c r="H533" i="1"/>
  <c r="G533" i="1"/>
  <c r="H538" i="1"/>
  <c r="G538" i="1"/>
  <c r="H541" i="1"/>
  <c r="G541" i="1"/>
  <c r="H546" i="1"/>
  <c r="G546" i="1"/>
  <c r="H549" i="1"/>
  <c r="G549" i="1"/>
  <c r="H554" i="1"/>
  <c r="G554" i="1"/>
  <c r="H557" i="1"/>
  <c r="G557" i="1"/>
  <c r="H562" i="1"/>
  <c r="G562" i="1"/>
  <c r="H565" i="1"/>
  <c r="G565" i="1"/>
  <c r="H570" i="1"/>
  <c r="G570" i="1"/>
  <c r="H573" i="1"/>
  <c r="G573" i="1"/>
  <c r="H581" i="1"/>
  <c r="G581" i="1"/>
  <c r="H586" i="1"/>
  <c r="G586" i="1"/>
  <c r="H589" i="1"/>
  <c r="G589" i="1"/>
  <c r="H594" i="1"/>
  <c r="G594" i="1"/>
  <c r="H598" i="1"/>
  <c r="G598" i="1"/>
  <c r="H614" i="1"/>
  <c r="G614" i="1"/>
  <c r="H630" i="1"/>
  <c r="G630"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H580" i="1"/>
  <c r="H584" i="1"/>
  <c r="H588" i="1"/>
  <c r="H592" i="1"/>
  <c r="H596"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1" i="1"/>
  <c r="H595" i="1"/>
  <c r="J1540" i="1"/>
  <c r="H1540" i="1"/>
  <c r="G1540" i="1"/>
  <c r="I1540" i="1" s="1"/>
  <c r="J1542" i="1"/>
  <c r="H1542" i="1"/>
  <c r="G1542" i="1"/>
  <c r="J1544" i="1"/>
  <c r="H1544" i="1"/>
  <c r="G1544" i="1"/>
  <c r="I1544" i="1" s="1"/>
  <c r="H1546" i="1"/>
  <c r="J1546" i="1"/>
  <c r="G1546" i="1"/>
  <c r="H1449" i="1"/>
  <c r="G1449" i="1"/>
  <c r="H1457" i="1"/>
  <c r="G1457" i="1"/>
  <c r="H1465" i="1"/>
  <c r="G1465" i="1"/>
  <c r="H1473" i="1"/>
  <c r="G1473" i="1"/>
  <c r="H1481" i="1"/>
  <c r="G1481" i="1"/>
  <c r="H1489" i="1"/>
  <c r="G1489" i="1"/>
  <c r="H1497" i="1"/>
  <c r="G1497" i="1"/>
  <c r="H1505" i="1"/>
  <c r="G1505" i="1"/>
  <c r="H1513" i="1"/>
  <c r="G1513" i="1"/>
  <c r="H1521" i="1"/>
  <c r="G1521" i="1"/>
  <c r="H1525" i="1"/>
  <c r="G1525" i="1"/>
  <c r="H1533" i="1"/>
  <c r="G1533" i="1"/>
  <c r="H1541" i="1"/>
  <c r="J1541" i="1"/>
  <c r="G1541" i="1"/>
  <c r="H1543" i="1"/>
  <c r="J1543" i="1"/>
  <c r="G1543" i="1"/>
  <c r="H1545" i="1"/>
  <c r="J1545" i="1"/>
  <c r="G1545" i="1"/>
  <c r="I1545" i="1" s="1"/>
  <c r="H1453" i="1"/>
  <c r="G1453" i="1"/>
  <c r="H1461" i="1"/>
  <c r="G1461" i="1"/>
  <c r="H1469" i="1"/>
  <c r="G1469" i="1"/>
  <c r="H1477" i="1"/>
  <c r="G1477" i="1"/>
  <c r="H1485" i="1"/>
  <c r="G1485" i="1"/>
  <c r="H1493" i="1"/>
  <c r="G1493" i="1"/>
  <c r="H1501" i="1"/>
  <c r="G1501" i="1"/>
  <c r="H1509" i="1"/>
  <c r="G1509" i="1"/>
  <c r="H1517" i="1"/>
  <c r="G1517" i="1"/>
  <c r="H1529" i="1"/>
  <c r="G1529" i="1"/>
  <c r="G1572" i="1"/>
  <c r="J1572" i="1"/>
  <c r="H1572" i="1"/>
  <c r="G1450" i="1"/>
  <c r="G1454" i="1"/>
  <c r="G1458" i="1"/>
  <c r="G1462" i="1"/>
  <c r="G1466" i="1"/>
  <c r="G1470" i="1"/>
  <c r="G1474" i="1"/>
  <c r="G1478" i="1"/>
  <c r="G1482" i="1"/>
  <c r="G1486" i="1"/>
  <c r="G1490" i="1"/>
  <c r="G1494" i="1"/>
  <c r="G1498" i="1"/>
  <c r="G1502" i="1"/>
  <c r="G1506" i="1"/>
  <c r="G1510" i="1"/>
  <c r="G1514" i="1"/>
  <c r="G1518" i="1"/>
  <c r="G1522" i="1"/>
  <c r="G1526" i="1"/>
  <c r="G1530" i="1"/>
  <c r="G1534" i="1"/>
  <c r="G1537" i="1"/>
  <c r="I1547" i="1"/>
  <c r="I1549" i="1"/>
  <c r="I1551" i="1"/>
  <c r="I1553" i="1"/>
  <c r="J1557" i="1"/>
  <c r="J1559" i="1"/>
  <c r="J1561" i="1"/>
  <c r="G1563" i="1"/>
  <c r="I1563" i="1" s="1"/>
  <c r="G1565" i="1"/>
  <c r="I1565" i="1" s="1"/>
  <c r="G1567" i="1"/>
  <c r="I1567" i="1" s="1"/>
  <c r="G1569" i="1"/>
  <c r="I1569" i="1" s="1"/>
  <c r="I1575" i="1"/>
  <c r="H1576" i="1"/>
  <c r="G1576" i="1"/>
  <c r="I1578" i="1"/>
  <c r="H1579" i="1"/>
  <c r="G1579" i="1"/>
  <c r="I1579" i="1" s="1"/>
  <c r="H1584" i="1"/>
  <c r="G1584" i="1"/>
  <c r="H1588" i="1"/>
  <c r="G1588" i="1"/>
  <c r="H1592" i="1"/>
  <c r="G1592" i="1"/>
  <c r="H1596" i="1"/>
  <c r="G1596" i="1"/>
  <c r="H1600" i="1"/>
  <c r="G1600" i="1"/>
  <c r="H1604" i="1"/>
  <c r="G1604" i="1"/>
  <c r="H1608" i="1"/>
  <c r="G1608" i="1"/>
  <c r="H1612" i="1"/>
  <c r="G1612" i="1"/>
  <c r="H1616" i="1"/>
  <c r="G1616"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I1556" i="1"/>
  <c r="I1558" i="1"/>
  <c r="I1560" i="1"/>
  <c r="G1555" i="1"/>
  <c r="I1557" i="1"/>
  <c r="I1559" i="1"/>
  <c r="I1561" i="1"/>
  <c r="H1564" i="1"/>
  <c r="I1564" i="1" s="1"/>
  <c r="H1566" i="1"/>
  <c r="I1566" i="1" s="1"/>
  <c r="H1568" i="1"/>
  <c r="I1568" i="1" s="1"/>
  <c r="H1570" i="1"/>
  <c r="H1574" i="1"/>
  <c r="G1574" i="1"/>
  <c r="I1574" i="1" s="1"/>
  <c r="H1577" i="1"/>
  <c r="G1577" i="1"/>
  <c r="I1577" i="1" s="1"/>
  <c r="E7" i="4"/>
  <c r="E49" i="4"/>
  <c r="D45" i="1" s="1"/>
  <c r="F83" i="4"/>
  <c r="F112" i="4"/>
  <c r="F126" i="4"/>
  <c r="G345" i="9"/>
  <c r="E345" i="9" s="1"/>
  <c r="H33" i="3"/>
  <c r="D49" i="4"/>
  <c r="E152" i="4"/>
  <c r="F176" i="5"/>
  <c r="H24" i="3"/>
  <c r="F7" i="4"/>
  <c r="F58" i="4"/>
  <c r="F82" i="4"/>
  <c r="F107" i="4"/>
  <c r="D106" i="4"/>
  <c r="E360" i="4"/>
  <c r="F141" i="4"/>
  <c r="D140" i="4"/>
  <c r="H335" i="9"/>
  <c r="E176" i="5"/>
  <c r="D164" i="4"/>
  <c r="D152" i="4" s="1"/>
  <c r="D230" i="4"/>
  <c r="D309" i="4"/>
  <c r="D361" i="4"/>
  <c r="F427" i="4"/>
  <c r="D522" i="4"/>
  <c r="D536" i="4"/>
  <c r="D648" i="4"/>
  <c r="F196" i="5"/>
  <c r="D129" i="6"/>
  <c r="E466" i="4"/>
  <c r="D460" i="1" s="1"/>
  <c r="H460" i="1" s="1"/>
  <c r="F572" i="4"/>
  <c r="E584" i="4"/>
  <c r="D578" i="1" s="1"/>
  <c r="H578" i="1" s="1"/>
  <c r="F630" i="4"/>
  <c r="D12" i="5"/>
  <c r="G313" i="9"/>
  <c r="E313" i="9" s="1"/>
  <c r="B313" i="9" s="1"/>
  <c r="D88" i="5"/>
  <c r="D135" i="5"/>
  <c r="F5" i="6"/>
  <c r="E35" i="6"/>
  <c r="E141" i="6" s="1"/>
  <c r="G156" i="9"/>
  <c r="E156" i="9" s="1"/>
  <c r="B156" i="9" s="1"/>
  <c r="F607" i="4"/>
  <c r="D70" i="5"/>
  <c r="G314" i="9"/>
  <c r="E314" i="9" s="1"/>
  <c r="B314" i="9" s="1"/>
  <c r="G315" i="9"/>
  <c r="F150" i="5"/>
  <c r="E337" i="9"/>
  <c r="B337" i="9" s="1"/>
  <c r="E338" i="9"/>
  <c r="B338" i="9" s="1"/>
  <c r="D254" i="5"/>
  <c r="F276" i="5"/>
  <c r="D35" i="6"/>
  <c r="H24" i="9"/>
  <c r="G24" i="9"/>
  <c r="E430" i="4"/>
  <c r="E69" i="5"/>
  <c r="E6" i="5" s="1"/>
  <c r="H315" i="9"/>
  <c r="H314" i="9"/>
  <c r="G335" i="9"/>
  <c r="E335" i="9" s="1"/>
  <c r="B335" i="9" s="1"/>
  <c r="F177" i="5"/>
  <c r="H309" i="9"/>
  <c r="G309" i="9"/>
  <c r="E309" i="9" s="1"/>
  <c r="B309" i="9" s="1"/>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80" i="9"/>
  <c r="H179" i="9"/>
  <c r="G179" i="9"/>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33" i="9"/>
  <c r="B243" i="9"/>
  <c r="B249" i="9"/>
  <c r="B259" i="9"/>
  <c r="B265" i="9"/>
  <c r="B267" i="9"/>
  <c r="B277" i="9"/>
  <c r="B283" i="9"/>
  <c r="B235" i="9"/>
  <c r="B241" i="9"/>
  <c r="B251" i="9"/>
  <c r="B257" i="9"/>
  <c r="B269" i="9"/>
  <c r="B275" i="9"/>
  <c r="B285" i="9"/>
  <c r="B291" i="9"/>
  <c r="H1582" i="1" l="1"/>
  <c r="H1601" i="1"/>
  <c r="D44" i="8"/>
  <c r="H19" i="9" s="1"/>
  <c r="E19" i="9" s="1"/>
  <c r="B19" i="9" s="1"/>
  <c r="G641" i="1"/>
  <c r="H1627" i="1"/>
  <c r="G1627" i="1"/>
  <c r="D45" i="8"/>
  <c r="E535" i="4"/>
  <c r="F373" i="4"/>
  <c r="H299" i="9"/>
  <c r="D1011" i="1"/>
  <c r="D299" i="4"/>
  <c r="F152" i="4"/>
  <c r="H18" i="3"/>
  <c r="C148" i="1"/>
  <c r="D1536" i="1"/>
  <c r="I31" i="3"/>
  <c r="E180" i="9"/>
  <c r="B180" i="9" s="1"/>
  <c r="F228" i="9"/>
  <c r="B228" i="9" s="1"/>
  <c r="E24" i="9"/>
  <c r="D250" i="5"/>
  <c r="F254" i="5"/>
  <c r="C1258" i="1"/>
  <c r="E315" i="9"/>
  <c r="B315" i="9" s="1"/>
  <c r="F88" i="5"/>
  <c r="C1093" i="1"/>
  <c r="D535" i="4"/>
  <c r="F536" i="4"/>
  <c r="C530" i="1"/>
  <c r="F361" i="4"/>
  <c r="D360" i="4"/>
  <c r="C356" i="1"/>
  <c r="F140" i="4"/>
  <c r="C136" i="1"/>
  <c r="E299" i="4"/>
  <c r="I18" i="3"/>
  <c r="D148" i="1"/>
  <c r="B345" i="9"/>
  <c r="E344" i="9"/>
  <c r="I10" i="3" s="1"/>
  <c r="I1542" i="1"/>
  <c r="G460" i="1"/>
  <c r="I28" i="3"/>
  <c r="D1430" i="1"/>
  <c r="F129" i="6"/>
  <c r="C1524" i="1"/>
  <c r="F522" i="4"/>
  <c r="C516" i="1"/>
  <c r="F309" i="4"/>
  <c r="D308" i="4"/>
  <c r="C304" i="1"/>
  <c r="D141" i="6"/>
  <c r="E418" i="4"/>
  <c r="D413" i="1" s="1"/>
  <c r="D355" i="1"/>
  <c r="F49" i="4"/>
  <c r="C45" i="1"/>
  <c r="E640" i="4"/>
  <c r="D634" i="1" s="1"/>
  <c r="D529" i="1"/>
  <c r="G578" i="1"/>
  <c r="B207" i="9"/>
  <c r="E179" i="9"/>
  <c r="B179" i="9" s="1"/>
  <c r="I23" i="3"/>
  <c r="D1074" i="1"/>
  <c r="F35" i="6"/>
  <c r="H28" i="3"/>
  <c r="C1430" i="1"/>
  <c r="F70" i="5"/>
  <c r="D69" i="5"/>
  <c r="C1075" i="1"/>
  <c r="F12" i="5"/>
  <c r="D7" i="5"/>
  <c r="C1017" i="1"/>
  <c r="D430" i="4"/>
  <c r="F230" i="4"/>
  <c r="C226" i="1"/>
  <c r="E175" i="5"/>
  <c r="D1179" i="1" s="1"/>
  <c r="I24" i="3"/>
  <c r="D1180" i="1"/>
  <c r="E417" i="4"/>
  <c r="D412" i="1" s="1"/>
  <c r="D6" i="4"/>
  <c r="E6" i="4"/>
  <c r="D3" i="1"/>
  <c r="I1541" i="1"/>
  <c r="E639" i="4"/>
  <c r="D633" i="1" s="1"/>
  <c r="D424" i="1"/>
  <c r="F135" i="5"/>
  <c r="C1140" i="1"/>
  <c r="F648" i="4"/>
  <c r="C642" i="1"/>
  <c r="F164" i="4"/>
  <c r="C160" i="1"/>
  <c r="F106" i="4"/>
  <c r="C102" i="1"/>
  <c r="I1572" i="1"/>
  <c r="I1543" i="1"/>
  <c r="I39" i="3" l="1"/>
  <c r="C1620" i="1"/>
  <c r="G343" i="9"/>
  <c r="E343" i="9" s="1"/>
  <c r="B343" i="9" s="1"/>
  <c r="I40" i="3"/>
  <c r="C1621" i="1"/>
  <c r="G342" i="9"/>
  <c r="E342" i="9" s="1"/>
  <c r="B342" i="9" s="1"/>
  <c r="K1480" i="9"/>
  <c r="H160" i="1"/>
  <c r="G160" i="1"/>
  <c r="G642" i="1"/>
  <c r="H642" i="1"/>
  <c r="E300" i="4"/>
  <c r="D296" i="1" s="1"/>
  <c r="E422" i="4"/>
  <c r="I17" i="3"/>
  <c r="D2" i="1"/>
  <c r="D639" i="4"/>
  <c r="F430" i="4"/>
  <c r="C424" i="1"/>
  <c r="H1075" i="1"/>
  <c r="G1075" i="1"/>
  <c r="D417" i="4"/>
  <c r="F308" i="4"/>
  <c r="C303" i="1"/>
  <c r="H1524" i="1"/>
  <c r="G1524" i="1"/>
  <c r="H530" i="1"/>
  <c r="G530" i="1"/>
  <c r="H25" i="3"/>
  <c r="F250" i="5"/>
  <c r="C1254" i="1"/>
  <c r="D175" i="5"/>
  <c r="D422" i="4"/>
  <c r="D300" i="4"/>
  <c r="F6" i="4"/>
  <c r="H17" i="3"/>
  <c r="C2" i="1"/>
  <c r="G1017" i="1"/>
  <c r="H1017" i="1"/>
  <c r="H23" i="3"/>
  <c r="F69" i="5"/>
  <c r="C1074" i="1"/>
  <c r="H356" i="1"/>
  <c r="G356" i="1"/>
  <c r="B24" i="9"/>
  <c r="D423" i="4"/>
  <c r="D301" i="4"/>
  <c r="F299" i="4"/>
  <c r="C295" i="1"/>
  <c r="H102" i="1"/>
  <c r="G102" i="1"/>
  <c r="H1140" i="1"/>
  <c r="G1140" i="1"/>
  <c r="H226" i="1"/>
  <c r="G226" i="1"/>
  <c r="F7" i="5"/>
  <c r="D6" i="5"/>
  <c r="H22" i="3"/>
  <c r="C1012" i="1"/>
  <c r="H45" i="1"/>
  <c r="G45" i="1"/>
  <c r="F141" i="6"/>
  <c r="H31" i="3"/>
  <c r="C1536" i="1"/>
  <c r="G347" i="9"/>
  <c r="E347" i="9" s="1"/>
  <c r="H516" i="1"/>
  <c r="G516" i="1"/>
  <c r="E423" i="4"/>
  <c r="E301" i="4"/>
  <c r="D297" i="1" s="1"/>
  <c r="D295" i="1"/>
  <c r="D418" i="4"/>
  <c r="F360" i="4"/>
  <c r="C355" i="1"/>
  <c r="F535" i="4"/>
  <c r="D640" i="4"/>
  <c r="C529" i="1"/>
  <c r="H1258" i="1"/>
  <c r="G1258" i="1"/>
  <c r="H148" i="1"/>
  <c r="G148" i="1"/>
  <c r="G3" i="1"/>
  <c r="H3" i="1"/>
  <c r="H1620" i="1"/>
  <c r="G1620" i="1"/>
  <c r="H11" i="3"/>
  <c r="G1180" i="1"/>
  <c r="H1180" i="1"/>
  <c r="G1430" i="1"/>
  <c r="H1430" i="1"/>
  <c r="H9" i="3"/>
  <c r="H304" i="1"/>
  <c r="G304" i="1"/>
  <c r="H136" i="1"/>
  <c r="G136" i="1"/>
  <c r="H1093" i="1"/>
  <c r="G1093" i="1"/>
  <c r="H1621" i="1" l="1"/>
  <c r="G1621" i="1"/>
  <c r="E341" i="9"/>
  <c r="F639" i="4"/>
  <c r="C633" i="1"/>
  <c r="N3" i="9"/>
  <c r="I11" i="3"/>
  <c r="D644" i="4"/>
  <c r="F423" i="4"/>
  <c r="D425" i="4"/>
  <c r="C418" i="1"/>
  <c r="G20" i="9"/>
  <c r="F175" i="5"/>
  <c r="C1179" i="1"/>
  <c r="H303" i="1"/>
  <c r="G303" i="1"/>
  <c r="K3" i="9"/>
  <c r="I9" i="3"/>
  <c r="F418" i="4"/>
  <c r="C413" i="1"/>
  <c r="H355" i="1"/>
  <c r="G355" i="1"/>
  <c r="E346" i="9"/>
  <c r="B347" i="9"/>
  <c r="G306" i="9"/>
  <c r="E306" i="9" s="1"/>
  <c r="B306" i="9" s="1"/>
  <c r="G299" i="9"/>
  <c r="E299" i="9" s="1"/>
  <c r="F6" i="5"/>
  <c r="C1011" i="1"/>
  <c r="H295" i="1"/>
  <c r="G295" i="1"/>
  <c r="H1074" i="1"/>
  <c r="G1074" i="1"/>
  <c r="F300" i="4"/>
  <c r="C296" i="1"/>
  <c r="H1254" i="1"/>
  <c r="G1254" i="1"/>
  <c r="H424" i="1"/>
  <c r="G424" i="1"/>
  <c r="H529" i="1"/>
  <c r="G529" i="1"/>
  <c r="E425" i="4"/>
  <c r="D420" i="1" s="1"/>
  <c r="E644" i="4"/>
  <c r="D418" i="1"/>
  <c r="H20" i="9"/>
  <c r="H1536" i="1"/>
  <c r="G1536" i="1"/>
  <c r="G2" i="1"/>
  <c r="H2" i="1"/>
  <c r="D424" i="4"/>
  <c r="F422" i="4"/>
  <c r="D643" i="4"/>
  <c r="C417" i="1"/>
  <c r="F417" i="4"/>
  <c r="C412" i="1"/>
  <c r="E643" i="4"/>
  <c r="E424" i="4"/>
  <c r="D419" i="1" s="1"/>
  <c r="D417" i="1"/>
  <c r="F640" i="4"/>
  <c r="C634" i="1"/>
  <c r="H1012" i="1"/>
  <c r="G1012" i="1"/>
  <c r="F301" i="4"/>
  <c r="C297" i="1"/>
  <c r="E645" i="4" l="1"/>
  <c r="D637" i="1"/>
  <c r="H8" i="3"/>
  <c r="H1011" i="1"/>
  <c r="G1011" i="1"/>
  <c r="H413" i="1"/>
  <c r="G413" i="1"/>
  <c r="H412" i="1"/>
  <c r="G412" i="1"/>
  <c r="H418" i="1"/>
  <c r="G418" i="1"/>
  <c r="H297" i="1"/>
  <c r="G297" i="1"/>
  <c r="F424" i="4"/>
  <c r="C419" i="1"/>
  <c r="B299" i="9"/>
  <c r="H1179" i="1"/>
  <c r="G1179" i="1"/>
  <c r="F425" i="4"/>
  <c r="C420" i="1"/>
  <c r="E646" i="4"/>
  <c r="D638" i="1"/>
  <c r="H296" i="1"/>
  <c r="G296" i="1"/>
  <c r="H417" i="1"/>
  <c r="G417" i="1"/>
  <c r="H633" i="1"/>
  <c r="G633" i="1"/>
  <c r="G634" i="1"/>
  <c r="H634" i="1"/>
  <c r="D645" i="4"/>
  <c r="F643" i="4"/>
  <c r="C637" i="1"/>
  <c r="E20" i="9"/>
  <c r="B20" i="9" s="1"/>
  <c r="F644" i="4"/>
  <c r="D646" i="4"/>
  <c r="C638" i="1"/>
  <c r="M3" i="9" l="1"/>
  <c r="H638" i="1"/>
  <c r="G638" i="1"/>
  <c r="G637" i="1"/>
  <c r="H637" i="1"/>
  <c r="E650" i="4"/>
  <c r="D640" i="1"/>
  <c r="H419" i="1"/>
  <c r="G419" i="1"/>
  <c r="D650" i="4"/>
  <c r="F646" i="4"/>
  <c r="C640" i="1"/>
  <c r="H420" i="1"/>
  <c r="G420" i="1"/>
  <c r="D649" i="4"/>
  <c r="F645" i="4"/>
  <c r="C639" i="1"/>
  <c r="E649" i="4"/>
  <c r="D639" i="1"/>
  <c r="H19" i="3" l="1"/>
  <c r="F649" i="4"/>
  <c r="C643" i="1"/>
  <c r="G297" i="9"/>
  <c r="E297" i="9" s="1"/>
  <c r="B297" i="9" s="1"/>
  <c r="F650" i="4"/>
  <c r="H20" i="3"/>
  <c r="C644" i="1"/>
  <c r="I20" i="3"/>
  <c r="D644" i="1"/>
  <c r="I19" i="3"/>
  <c r="D643" i="1"/>
  <c r="G639" i="1"/>
  <c r="H639" i="1"/>
  <c r="H7" i="3"/>
  <c r="H640" i="1"/>
  <c r="G640" i="1"/>
  <c r="H333" i="9"/>
  <c r="G333" i="9"/>
  <c r="E333" i="9" s="1"/>
  <c r="B333" i="9" l="1"/>
  <c r="E298" i="9"/>
  <c r="I8" i="3" s="1"/>
  <c r="H644" i="1"/>
  <c r="G644" i="1"/>
  <c r="H643" i="1"/>
  <c r="G643" i="1"/>
  <c r="J3" i="9"/>
  <c r="G295" i="9" l="1"/>
  <c r="L293" i="9"/>
  <c r="F293" i="9" s="1"/>
  <c r="H295" i="9"/>
  <c r="H18" i="9"/>
  <c r="G18" i="9"/>
  <c r="J9" i="9"/>
  <c r="H15" i="9"/>
  <c r="J6" i="9"/>
  <c r="I11" i="9"/>
  <c r="H17" i="9"/>
  <c r="J11" i="9"/>
  <c r="H22" i="9"/>
  <c r="G15" i="9"/>
  <c r="J5" i="9"/>
  <c r="L16" i="9"/>
  <c r="I7" i="9"/>
  <c r="K13" i="9"/>
  <c r="J7" i="9"/>
  <c r="I12" i="9"/>
  <c r="I5" i="9"/>
  <c r="K11" i="9"/>
  <c r="H16" i="9"/>
  <c r="I6" i="9"/>
  <c r="K12" i="9"/>
  <c r="G17" i="9"/>
  <c r="K9" i="9"/>
  <c r="M15" i="9"/>
  <c r="J12" i="9"/>
  <c r="G21" i="9"/>
  <c r="J17" i="9"/>
  <c r="K8" i="9"/>
  <c r="J13" i="9"/>
  <c r="K5" i="9"/>
  <c r="J10" i="9"/>
  <c r="M16" i="9"/>
  <c r="G22" i="9"/>
  <c r="E22" i="9" s="1"/>
  <c r="B22" i="9" s="1"/>
  <c r="K10" i="9"/>
  <c r="G16" i="9"/>
  <c r="E16" i="9" s="1"/>
  <c r="H21" i="9"/>
  <c r="J8" i="9"/>
  <c r="I13" i="9"/>
  <c r="K6" i="9"/>
  <c r="I17" i="9"/>
  <c r="I9" i="9"/>
  <c r="L15" i="9"/>
  <c r="I8" i="9"/>
  <c r="K7" i="9"/>
  <c r="E9" i="9" l="1"/>
  <c r="B9" i="9" s="1"/>
  <c r="F15" i="9"/>
  <c r="E15" i="9"/>
  <c r="E295" i="9"/>
  <c r="E13" i="9"/>
  <c r="B13" i="9" s="1"/>
  <c r="E6" i="9"/>
  <c r="B6" i="9" s="1"/>
  <c r="E12" i="9"/>
  <c r="B12" i="9" s="1"/>
  <c r="E18" i="9"/>
  <c r="B18" i="9" s="1"/>
  <c r="E17" i="9"/>
  <c r="B17" i="9" s="1"/>
  <c r="E11" i="9"/>
  <c r="B11" i="9" s="1"/>
  <c r="E5" i="9"/>
  <c r="E7" i="9"/>
  <c r="B7" i="9" s="1"/>
  <c r="F16" i="9"/>
  <c r="F14" i="9" s="1"/>
  <c r="E8" i="9"/>
  <c r="B8" i="9" s="1"/>
  <c r="E10" i="9"/>
  <c r="B10" i="9" s="1"/>
  <c r="B293" i="9"/>
  <c r="F23" i="9"/>
  <c r="E21" i="9"/>
  <c r="B21" i="9" s="1"/>
  <c r="B15" i="9"/>
  <c r="B295" i="9"/>
  <c r="E23" i="9"/>
  <c r="I7" i="3" s="1"/>
  <c r="F3" i="9" l="1"/>
  <c r="E14" i="9"/>
  <c r="I13" i="3" s="1"/>
  <c r="B16" i="9"/>
  <c r="E4" i="9"/>
  <c r="B5" i="9"/>
  <c r="E3" i="9" l="1"/>
</calcChain>
</file>

<file path=xl/sharedStrings.xml><?xml version="1.0" encoding="utf-8"?>
<sst xmlns="http://schemas.openxmlformats.org/spreadsheetml/2006/main" count="4722" uniqueCount="3655">
  <si>
    <t>Obveznik:</t>
  </si>
  <si>
    <t>28151 - OPĆINA PETERANEC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</si>
  <si>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</si>
  <si>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</si>
  <si>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</si>
  <si>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</si>
  <si>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</si>
  <si>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</si>
  <si>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</si>
  <si>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</si>
  <si>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</si>
  <si>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</si>
  <si>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</si>
  <si>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</si>
  <si>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</si>
  <si>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</si>
  <si>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</si>
  <si>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</si>
  <si>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</si>
  <si>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</si>
  <si>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</si>
  <si>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</si>
  <si>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</si>
  <si>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</si>
  <si>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</si>
  <si>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</si>
  <si>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</si>
  <si>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</si>
  <si>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</si>
  <si>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</si>
  <si>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</si>
  <si>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</si>
  <si>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</si>
  <si>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</si>
  <si>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</si>
  <si>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</si>
  <si>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</si>
  <si>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</si>
  <si>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</si>
  <si>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</si>
  <si>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</si>
  <si>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</si>
  <si>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</si>
  <si>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</si>
  <si>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</si>
  <si>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</si>
  <si>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</si>
  <si>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</si>
  <si>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</si>
  <si>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</si>
  <si>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</si>
  <si>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</si>
  <si>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</si>
  <si>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</si>
  <si>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</si>
  <si>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</si>
  <si>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</si>
  <si>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</si>
  <si>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</si>
  <si>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</si>
  <si>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</si>
  <si>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</si>
  <si>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</si>
  <si>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</si>
  <si>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</si>
  <si>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</si>
  <si>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</si>
  <si>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</si>
  <si>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</si>
  <si>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</si>
  <si>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</si>
  <si>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</si>
  <si>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</si>
  <si>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</si>
  <si>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</si>
  <si>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</si>
  <si>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</si>
  <si>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</si>
  <si>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</si>
  <si>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</si>
  <si>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</si>
  <si>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</si>
  <si>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</si>
  <si>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</si>
  <si>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</si>
  <si>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</si>
  <si>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</si>
  <si>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</si>
  <si>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</si>
  <si>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</si>
  <si>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</si>
  <si>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</si>
  <si>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</si>
  <si>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</si>
  <si>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</si>
  <si>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</si>
  <si>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</si>
  <si>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</si>
  <si>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</si>
  <si>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</si>
  <si>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</si>
  <si>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</si>
  <si>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</si>
  <si>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</si>
  <si>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</si>
  <si>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</si>
  <si>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</si>
  <si>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</si>
  <si>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</si>
  <si>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</si>
  <si>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</si>
  <si>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</si>
  <si>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</si>
  <si>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</si>
  <si>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</si>
  <si>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</si>
  <si>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</si>
  <si>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</si>
  <si>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</si>
  <si>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</si>
  <si>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</si>
  <si>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</si>
  <si>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</si>
  <si>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</si>
  <si>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</si>
  <si>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</si>
  <si>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</si>
  <si>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</si>
  <si>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</si>
  <si>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</si>
  <si>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</si>
  <si>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</si>
  <si>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</si>
  <si>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</si>
  <si>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</si>
  <si>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</si>
  <si>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</si>
  <si>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</si>
  <si>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</si>
  <si>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</si>
  <si>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</si>
  <si>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</si>
  <si>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</si>
  <si>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</si>
  <si>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</si>
  <si>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</si>
  <si>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</si>
  <si>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</si>
  <si>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</si>
  <si>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</si>
  <si>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</si>
  <si>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</si>
  <si>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</si>
  <si>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</si>
  <si>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</si>
  <si>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</si>
  <si>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</si>
  <si>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</si>
  <si>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</si>
  <si>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</si>
  <si>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</si>
  <si>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</si>
  <si>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</si>
  <si>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</si>
  <si>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</si>
  <si>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</si>
  <si>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</si>
  <si>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</si>
  <si>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</si>
  <si>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</si>
  <si>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</si>
  <si>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</si>
  <si>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</si>
  <si>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</si>
  <si>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</si>
  <si>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</si>
  <si>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</si>
  <si>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</si>
  <si>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</si>
  <si>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</si>
  <si>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</si>
  <si>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</si>
  <si>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</si>
  <si>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</si>
  <si>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</si>
  <si>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</si>
  <si>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</si>
  <si>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</si>
  <si>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</si>
  <si>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</si>
  <si>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</si>
  <si>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</si>
  <si>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</si>
  <si>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</si>
  <si>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</si>
  <si>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</si>
  <si>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</si>
  <si>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</si>
  <si>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</si>
  <si>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</si>
  <si>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</si>
  <si>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</si>
  <si>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</si>
  <si>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</si>
  <si>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</si>
  <si>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</si>
  <si>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</si>
  <si>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</si>
  <si>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</si>
  <si>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</si>
  <si>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</si>
  <si>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</si>
  <si>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</si>
  <si>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</si>
  <si>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</si>
  <si>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</si>
  <si>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</si>
  <si>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</si>
  <si>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</si>
  <si>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</si>
  <si>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</si>
  <si>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</si>
  <si>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</si>
  <si>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</si>
  <si>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</si>
  <si>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</si>
  <si>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</si>
  <si>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</si>
  <si>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</si>
  <si>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</si>
  <si>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</si>
  <si>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</si>
  <si>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</si>
  <si>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</si>
  <si>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</si>
  <si>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</si>
  <si>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</si>
  <si>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</si>
  <si>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</si>
  <si>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</si>
  <si>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</si>
  <si>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</si>
  <si>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</si>
  <si>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</si>
  <si>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</si>
  <si>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</si>
  <si>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</si>
  <si>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</si>
  <si>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</si>
  <si>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</si>
  <si>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</si>
  <si>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</si>
  <si>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</si>
  <si>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</si>
  <si>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</si>
  <si>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</si>
  <si>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</si>
  <si>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</si>
  <si>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</si>
  <si>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</si>
  <si>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</si>
  <si>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</si>
  <si>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</si>
  <si>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</si>
  <si>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</si>
  <si>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</si>
  <si>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</si>
  <si>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</si>
  <si>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</si>
  <si>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</si>
  <si>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</si>
  <si>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</si>
  <si>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</si>
  <si>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</si>
  <si>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</si>
  <si>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</si>
  <si>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</si>
  <si>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</si>
  <si>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</si>
  <si>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</si>
  <si>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</si>
  <si>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</si>
  <si>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</si>
  <si>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</si>
  <si>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</si>
  <si>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</si>
  <si>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</si>
  <si>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</si>
  <si>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</si>
  <si>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</si>
  <si>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</si>
  <si>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</si>
  <si>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</si>
  <si>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</si>
  <si>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</si>
  <si>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</si>
  <si>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</si>
  <si>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</si>
  <si>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</si>
  <si>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</si>
  <si>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</si>
  <si>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</si>
  <si>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</si>
  <si>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</si>
  <si>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</si>
  <si>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</si>
  <si>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</si>
  <si>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</si>
  <si>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</si>
  <si>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</si>
  <si>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</si>
  <si>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</si>
  <si>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</si>
  <si>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</si>
  <si>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</si>
  <si>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</si>
  <si>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</si>
  <si>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</si>
  <si>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</si>
  <si>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</si>
  <si>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</si>
  <si>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</si>
  <si>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</si>
  <si>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</si>
  <si>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</si>
  <si>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</si>
  <si>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</si>
  <si>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</si>
  <si>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</si>
  <si>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</si>
  <si>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</si>
  <si>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</si>
  <si>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</si>
  <si>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</si>
  <si>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</si>
  <si>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</si>
  <si>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</si>
  <si>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</si>
  <si>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</si>
  <si>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</si>
  <si>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</si>
  <si>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</si>
  <si>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</si>
  <si>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</si>
  <si>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</si>
  <si>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</si>
  <si>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</si>
  <si>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</si>
  <si>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</si>
  <si>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</si>
  <si>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</si>
  <si>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</si>
  <si>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</si>
  <si>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</si>
  <si>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</si>
  <si>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</si>
  <si>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</si>
  <si>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</si>
  <si>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</si>
  <si>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</si>
  <si>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</si>
  <si>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</si>
  <si>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</si>
  <si>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</si>
  <si>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</si>
  <si>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</si>
  <si>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</si>
  <si>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</si>
  <si>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</si>
  <si>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</si>
  <si>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</si>
  <si>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</si>
  <si>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</si>
  <si>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</si>
  <si>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</si>
  <si>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</si>
  <si>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</si>
  <si>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</si>
  <si>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</si>
  <si>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</si>
  <si>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</si>
  <si>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</si>
  <si>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</si>
  <si>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</si>
  <si>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</si>
  <si>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</si>
  <si>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</si>
  <si>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</si>
  <si>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</si>
  <si>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</si>
  <si>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</si>
  <si>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</si>
  <si>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</si>
  <si>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</si>
  <si>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</si>
  <si>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</si>
  <si>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</si>
  <si>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</si>
  <si>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</si>
  <si>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</si>
  <si>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</si>
  <si>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</si>
  <si>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</si>
  <si>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</si>
  <si>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</si>
  <si>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</si>
  <si>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</si>
  <si>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</si>
  <si>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</si>
  <si>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</si>
  <si>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</si>
  <si>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</si>
  <si>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</si>
  <si>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</si>
  <si>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</si>
  <si>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</si>
  <si>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</si>
  <si>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</si>
  <si>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</si>
  <si>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</si>
  <si>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</si>
  <si>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</si>
  <si>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</si>
  <si>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</si>
  <si>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</si>
  <si>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</si>
  <si>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</si>
  <si>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</si>
  <si>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</si>
  <si>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</si>
  <si>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</si>
  <si>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</si>
  <si>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</si>
  <si>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</si>
  <si>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</si>
  <si>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</si>
  <si>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</si>
  <si>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</si>
  <si>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</si>
  <si>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</si>
  <si>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</si>
  <si>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</si>
  <si>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</si>
  <si>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</si>
  <si>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</si>
  <si>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</si>
  <si>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</si>
  <si>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</si>
  <si>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</si>
  <si>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</si>
  <si>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</si>
  <si>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</si>
  <si>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</si>
  <si>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</si>
  <si>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</si>
  <si>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</si>
  <si>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</si>
  <si>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</si>
  <si>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</si>
  <si>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</si>
  <si>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</si>
  <si>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</si>
  <si>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</si>
  <si>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</si>
  <si>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</si>
  <si>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</si>
  <si>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</si>
  <si>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</si>
  <si>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</si>
  <si>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</si>
  <si>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</si>
  <si>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</si>
  <si>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</si>
  <si>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</si>
  <si>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</si>
  <si>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</si>
  <si>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</si>
  <si>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</si>
  <si>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</si>
  <si>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</si>
  <si>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</si>
  <si>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</si>
  <si>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</si>
  <si>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</si>
  <si>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</si>
  <si>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</si>
  <si>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</si>
  <si>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</si>
  <si>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</si>
  <si>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</si>
  <si>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</si>
  <si>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</si>
  <si>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</si>
  <si>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</si>
  <si>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</si>
  <si>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</si>
  <si>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</si>
  <si>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</si>
  <si>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</si>
  <si>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</si>
  <si>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</si>
  <si>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</si>
  <si>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</si>
  <si>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</si>
  <si>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</si>
  <si>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</si>
  <si>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</si>
  <si>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</si>
  <si>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</si>
  <si>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</si>
  <si>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</si>
  <si>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</si>
  <si>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</si>
  <si>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</si>
  <si>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</si>
  <si>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</si>
  <si>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</si>
  <si>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</si>
  <si>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</si>
  <si>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</si>
  <si>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</si>
  <si>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</si>
  <si>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</si>
  <si>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</si>
  <si>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</si>
  <si>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</si>
  <si>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</si>
  <si>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</si>
  <si>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</si>
  <si>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</si>
  <si>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</si>
  <si>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</si>
  <si>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</si>
  <si>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</si>
  <si>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</si>
  <si>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</si>
  <si>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</si>
  <si>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</si>
  <si>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</si>
  <si>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</si>
  <si>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</si>
  <si>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</si>
  <si>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</si>
  <si>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</si>
  <si>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</si>
  <si>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</si>
  <si>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</si>
  <si>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</si>
  <si>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</si>
  <si>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</si>
  <si>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</si>
  <si>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</si>
  <si>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</si>
  <si>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</si>
  <si>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</si>
  <si>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</si>
  <si>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</si>
  <si>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</si>
  <si>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</si>
  <si>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</si>
  <si>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</si>
  <si>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</si>
  <si>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</si>
  <si>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</si>
  <si>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</si>
  <si>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</si>
  <si>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</si>
  <si>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</si>
  <si>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</si>
  <si>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</si>
  <si>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</si>
  <si>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</si>
  <si>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</si>
  <si>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</si>
  <si>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</si>
  <si>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</si>
  <si>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</si>
  <si>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</si>
  <si>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</si>
  <si>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</si>
  <si>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</si>
  <si>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</si>
  <si>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</si>
  <si>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</si>
  <si>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</si>
  <si>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</si>
  <si>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</si>
  <si>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</si>
  <si>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</si>
  <si>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</si>
  <si>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</si>
  <si>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</si>
  <si>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</si>
  <si>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</si>
  <si>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</si>
  <si>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</si>
  <si>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</si>
  <si>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</si>
  <si>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</si>
  <si>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</si>
  <si>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</si>
  <si>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</si>
  <si>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</si>
  <si>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</si>
  <si>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</si>
  <si>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</si>
  <si>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</si>
  <si>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</si>
  <si>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</si>
  <si>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</si>
  <si>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</si>
  <si>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</si>
  <si>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</si>
  <si>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</si>
  <si>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</si>
  <si>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</si>
  <si>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</si>
  <si>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</si>
  <si>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</si>
  <si>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</si>
  <si>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</si>
  <si>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</si>
  <si>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</si>
  <si>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</si>
  <si>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</si>
  <si>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</si>
  <si>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</si>
  <si>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</si>
  <si>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</si>
  <si>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</si>
  <si>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</si>
  <si>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</si>
  <si>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</si>
  <si>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</si>
  <si>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</si>
  <si>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</si>
  <si>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</si>
  <si>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</si>
  <si>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</si>
  <si>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</si>
  <si>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</si>
  <si>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</si>
  <si>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</si>
  <si>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</si>
  <si>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</si>
  <si>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</si>
  <si>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</si>
  <si>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</si>
  <si>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</si>
  <si>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</si>
  <si>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</si>
  <si>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</si>
  <si>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</si>
  <si>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</si>
  <si>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</si>
  <si>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</si>
  <si>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</si>
  <si>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</si>
  <si>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</si>
  <si>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</si>
  <si>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</si>
  <si>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</si>
  <si>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</si>
  <si>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</si>
  <si>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</si>
  <si>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</si>
  <si>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</si>
  <si>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</si>
  <si>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</si>
  <si>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</si>
  <si>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</si>
  <si>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</si>
  <si>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</si>
  <si>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</si>
  <si>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</si>
  <si>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</si>
  <si>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</si>
  <si>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</si>
  <si>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</si>
  <si>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</si>
  <si>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</si>
  <si>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</si>
  <si>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</si>
  <si>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</si>
  <si>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</si>
  <si>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</si>
  <si>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</si>
  <si>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</si>
  <si>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</si>
  <si>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</si>
  <si>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</si>
  <si>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</si>
  <si>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</si>
  <si>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</si>
  <si>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</si>
  <si>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</si>
  <si>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</si>
  <si>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</si>
  <si>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</si>
  <si>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</si>
  <si>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</si>
  <si>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</si>
  <si>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</si>
  <si>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</si>
  <si>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</si>
  <si>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</si>
  <si>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</si>
  <si>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</si>
  <si>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</si>
  <si>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</si>
  <si>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</si>
  <si>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</si>
  <si>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</si>
  <si>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</si>
  <si>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</si>
  <si>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</si>
  <si>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</si>
  <si>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</si>
  <si>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</si>
  <si>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</si>
  <si>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</si>
  <si>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</si>
  <si>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</si>
  <si>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</si>
  <si>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</si>
  <si>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</si>
  <si>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</si>
  <si>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</si>
  <si>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</si>
  <si>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</si>
  <si>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</si>
  <si>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</si>
  <si>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</si>
  <si>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</si>
  <si>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</si>
  <si>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</si>
  <si>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</si>
  <si>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</si>
  <si>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</si>
  <si>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</si>
  <si>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</si>
  <si>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</si>
  <si>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</si>
  <si>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</si>
  <si>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</si>
  <si>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</si>
  <si>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</si>
  <si>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</si>
  <si>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</si>
  <si>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</si>
  <si>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</si>
  <si>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</si>
  <si>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</si>
  <si>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</si>
  <si>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</si>
  <si>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</si>
  <si>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</si>
  <si>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</si>
  <si>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</si>
  <si>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</si>
  <si>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</si>
  <si>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</si>
  <si>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</si>
  <si>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</si>
  <si>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</si>
  <si>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</si>
  <si>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</si>
  <si>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</si>
  <si>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</si>
  <si>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</si>
  <si>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</si>
  <si>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</si>
  <si>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</si>
  <si>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</si>
  <si>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</si>
  <si>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</si>
  <si>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</si>
  <si>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</si>
  <si>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</si>
  <si>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</si>
  <si>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</si>
  <si>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</si>
  <si>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</si>
  <si>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</si>
  <si>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</si>
  <si>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</si>
  <si>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</si>
  <si>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</si>
  <si>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</si>
  <si>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</si>
  <si>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</si>
  <si>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</si>
  <si>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</si>
  <si>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</si>
  <si>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</si>
  <si>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</si>
  <si>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</si>
  <si>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</si>
  <si>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</si>
  <si>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</si>
  <si>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</si>
  <si>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</si>
  <si>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</si>
  <si>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</si>
  <si>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</si>
  <si>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</si>
  <si>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</si>
  <si>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</si>
  <si>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</si>
  <si>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</si>
  <si>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</si>
  <si>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</si>
  <si>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</si>
  <si>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</si>
  <si>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</si>
  <si>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</si>
  <si>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</si>
  <si>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</si>
  <si>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</si>
  <si>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</si>
  <si>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</si>
  <si>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</si>
  <si>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</si>
  <si>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</si>
  <si>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</si>
  <si>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</si>
  <si>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</si>
  <si>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</si>
  <si>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</si>
  <si>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</si>
  <si>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</si>
  <si>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</si>
  <si>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</si>
  <si>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</si>
  <si>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</si>
  <si>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</si>
  <si>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</si>
  <si>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</si>
  <si>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</si>
  <si>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</si>
  <si>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</si>
  <si>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</si>
  <si>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</si>
  <si>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</si>
  <si>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</si>
  <si>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</si>
  <si>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</si>
  <si>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</si>
  <si>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</si>
  <si>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</si>
  <si>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</si>
  <si>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</si>
  <si>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</si>
  <si>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</si>
  <si>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</si>
  <si>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</si>
  <si>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</si>
  <si>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</si>
  <si>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</si>
  <si>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</si>
  <si>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</si>
  <si>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</si>
  <si>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</si>
  <si>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</si>
  <si>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</si>
  <si>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</si>
  <si>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</si>
  <si>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</si>
  <si>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</si>
  <si>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</si>
  <si>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</si>
  <si>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</si>
  <si>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</si>
  <si>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</si>
  <si>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</si>
  <si>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</si>
  <si>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</si>
  <si>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</si>
  <si>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</si>
  <si>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</si>
  <si>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</si>
  <si>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</si>
  <si>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</si>
  <si>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</si>
  <si>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</si>
  <si>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</si>
  <si>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</si>
  <si>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</si>
  <si>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</si>
  <si>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</si>
  <si>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</si>
  <si>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</si>
  <si>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</si>
  <si>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</si>
  <si>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</si>
  <si>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</si>
  <si>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</si>
  <si>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</si>
  <si>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</si>
  <si>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</si>
  <si>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</si>
  <si>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</si>
  <si>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</si>
  <si>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</si>
  <si>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</si>
  <si>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</si>
  <si>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</si>
  <si>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</si>
  <si>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</si>
  <si>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</si>
  <si>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</si>
  <si>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</si>
  <si>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</si>
  <si>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</si>
  <si>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</si>
  <si>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</si>
  <si>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</si>
  <si>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</si>
  <si>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</si>
  <si>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</si>
  <si>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</si>
  <si>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</si>
  <si>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</si>
  <si>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</si>
  <si>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</si>
  <si>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</si>
  <si>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</si>
  <si>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</si>
  <si>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</si>
  <si>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</si>
  <si>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</si>
  <si>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</si>
  <si>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</si>
  <si>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</si>
  <si>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</si>
  <si>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</si>
  <si>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</si>
  <si>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</si>
  <si>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</si>
  <si>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</si>
  <si>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</si>
  <si>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</si>
  <si>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</si>
  <si>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</si>
  <si>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</si>
  <si>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</si>
  <si>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</si>
  <si>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</si>
  <si>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</si>
  <si>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</si>
  <si>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</si>
  <si>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</si>
  <si>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</si>
  <si>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</si>
  <si>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</si>
  <si>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</si>
  <si>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</si>
  <si>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</si>
  <si>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</si>
  <si>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</si>
  <si>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</si>
  <si>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</si>
  <si>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</si>
  <si>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</si>
  <si>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</si>
  <si>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</si>
  <si>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</si>
  <si>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</si>
  <si>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</si>
  <si>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</si>
  <si>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</si>
  <si>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</si>
  <si>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</si>
  <si>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</si>
  <si>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</si>
  <si>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</si>
  <si>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</si>
  <si>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</si>
  <si>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</si>
  <si>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</si>
  <si>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</si>
  <si>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</si>
  <si>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</si>
  <si>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</si>
  <si>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</si>
  <si>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</si>
  <si>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</si>
  <si>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</si>
  <si>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</si>
  <si>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</si>
  <si>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</si>
  <si>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</si>
  <si>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</si>
  <si>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</si>
  <si>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</si>
  <si>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</si>
  <si>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</si>
  <si>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</si>
  <si>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</si>
  <si>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</si>
  <si>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</si>
  <si>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</si>
  <si>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</si>
  <si>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</si>
  <si>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</si>
  <si>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</si>
  <si>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</si>
  <si>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</si>
  <si>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</si>
  <si>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</si>
  <si>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</si>
  <si>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</si>
  <si>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</si>
  <si>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</si>
  <si>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</si>
  <si>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</si>
  <si>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</si>
  <si>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</si>
  <si>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</si>
  <si>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</si>
  <si>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</si>
  <si>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</si>
  <si>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</si>
  <si>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</si>
  <si>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</si>
  <si>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</si>
  <si>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</si>
  <si>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</si>
  <si>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</si>
  <si>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</si>
  <si>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</si>
  <si>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</si>
  <si>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</si>
  <si>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</si>
  <si>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</si>
  <si>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</si>
  <si>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</si>
  <si>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</si>
  <si>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</si>
  <si>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</si>
  <si>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</si>
  <si>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</si>
  <si>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</si>
  <si>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</si>
  <si>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</si>
  <si>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</si>
  <si>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</si>
  <si>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</si>
  <si>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</si>
  <si>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</si>
  <si>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</si>
  <si>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</si>
  <si>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</si>
  <si>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</si>
  <si>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</si>
  <si>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</si>
  <si>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</si>
  <si>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</si>
  <si>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</si>
  <si>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</si>
  <si>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</si>
  <si>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</si>
  <si>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</si>
  <si>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</si>
  <si>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</si>
  <si>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</si>
  <si>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</si>
  <si>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</si>
  <si>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</si>
  <si>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</si>
  <si>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</si>
  <si>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</si>
  <si>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</si>
  <si>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</si>
  <si>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</si>
  <si>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</si>
  <si>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</si>
  <si>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</si>
  <si>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</si>
  <si>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</si>
  <si>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</si>
  <si>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</si>
  <si>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</si>
  <si>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</si>
  <si>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</si>
  <si>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</si>
  <si>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</si>
  <si>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</si>
  <si>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</si>
  <si>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</si>
  <si>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</si>
  <si>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</si>
  <si>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</si>
  <si>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</si>
  <si>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</si>
  <si>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</si>
  <si>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</si>
  <si>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</si>
  <si>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</si>
  <si>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</si>
  <si>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</si>
  <si>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</si>
  <si>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</si>
  <si>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</si>
  <si>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</si>
  <si>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</si>
  <si>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</si>
  <si>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</si>
  <si>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</si>
  <si>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</si>
  <si>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</si>
  <si>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</si>
  <si>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</si>
  <si>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</si>
  <si>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</si>
  <si>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</si>
  <si>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</si>
  <si>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</si>
  <si>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</si>
  <si>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</si>
  <si>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</si>
  <si>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</si>
  <si>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</si>
  <si>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</si>
  <si>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</si>
  <si>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</si>
  <si>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</si>
  <si>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</si>
  <si>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</si>
  <si>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</si>
  <si>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</si>
  <si>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</si>
  <si>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</si>
  <si>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</si>
  <si>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</si>
  <si>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</si>
  <si>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</si>
  <si>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</si>
  <si>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</si>
  <si>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</si>
  <si>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</si>
  <si>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</si>
  <si>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</si>
  <si>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</si>
  <si>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</si>
  <si>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</si>
  <si>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</si>
  <si>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</si>
  <si>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</si>
  <si>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</si>
  <si>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</si>
  <si>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</si>
  <si>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</si>
  <si>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</si>
  <si>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</si>
  <si>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</si>
  <si>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</si>
  <si>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</si>
  <si>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</si>
  <si>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</si>
  <si>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</si>
  <si>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</si>
  <si>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</si>
  <si>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</si>
  <si>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</si>
  <si>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</si>
  <si>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</si>
  <si>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</si>
  <si>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</si>
  <si>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</si>
  <si>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</si>
  <si>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</si>
  <si>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</si>
  <si>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</si>
  <si>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</si>
  <si>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</si>
  <si>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</si>
  <si>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</si>
  <si>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</si>
  <si>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</si>
  <si>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</si>
  <si>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</si>
  <si>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</si>
  <si>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</si>
  <si>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</si>
  <si>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</si>
  <si>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</si>
  <si>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</si>
  <si>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</si>
  <si>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</si>
  <si>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</si>
  <si>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</si>
  <si>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</si>
  <si>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</si>
  <si>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</si>
  <si>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</si>
  <si>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</si>
  <si>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</si>
  <si>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</si>
  <si>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</si>
  <si>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</si>
  <si>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</si>
  <si>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</si>
  <si>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</si>
  <si>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</si>
  <si>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</si>
  <si>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</si>
  <si>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</si>
  <si>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</si>
  <si>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</si>
  <si>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</si>
  <si>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</si>
  <si>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</si>
  <si>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</si>
  <si>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</si>
  <si>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</si>
  <si>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</si>
  <si>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</si>
  <si>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</si>
  <si>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</si>
  <si>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</si>
  <si>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</si>
  <si>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</si>
  <si>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</si>
  <si>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</si>
  <si>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</si>
  <si>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</si>
  <si>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</si>
  <si>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</si>
  <si>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</si>
  <si>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</si>
  <si>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</si>
  <si>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</si>
  <si>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</si>
  <si>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</si>
  <si>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</si>
  <si>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</si>
  <si>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</si>
  <si>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</si>
  <si>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</si>
  <si>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</si>
  <si>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</si>
  <si>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</si>
  <si>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</si>
  <si>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</si>
  <si>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</si>
  <si>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</si>
  <si>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</si>
  <si>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</si>
  <si>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</si>
  <si>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</si>
  <si>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</si>
  <si>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</si>
  <si>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</si>
  <si>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</si>
  <si>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</si>
  <si>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</si>
  <si>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</si>
  <si>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</si>
  <si>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</si>
  <si>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</si>
  <si>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</si>
  <si>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</si>
  <si>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</si>
  <si>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</si>
  <si>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</si>
  <si>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</si>
  <si>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</si>
  <si>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</si>
  <si>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</si>
  <si>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</si>
  <si>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</si>
  <si>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</si>
  <si>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</si>
  <si>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</si>
  <si>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</si>
  <si>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</si>
  <si>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</si>
  <si>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</si>
  <si>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</si>
  <si>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</si>
  <si>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</si>
  <si>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</si>
  <si>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</si>
  <si>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</si>
  <si>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</si>
  <si>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</si>
  <si>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</si>
  <si>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</si>
  <si>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</si>
  <si>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</si>
  <si>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</si>
  <si>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</si>
  <si>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</si>
  <si>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</si>
  <si>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</si>
  <si>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</si>
  <si>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</si>
  <si>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</si>
  <si>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</si>
  <si>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</si>
  <si>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</si>
  <si>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</si>
  <si>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</si>
  <si>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</si>
  <si>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</si>
  <si>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</si>
  <si>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</si>
  <si>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</si>
  <si>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</si>
  <si>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</si>
  <si>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</si>
  <si>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</si>
  <si>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</si>
  <si>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</si>
  <si>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</si>
  <si>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</si>
  <si>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</si>
  <si>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</si>
  <si>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</si>
  <si>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</si>
  <si>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</si>
  <si>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</si>
  <si>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</si>
  <si>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</si>
  <si>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</si>
  <si>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</si>
  <si>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</si>
  <si>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</si>
  <si>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</si>
  <si>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</si>
  <si>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</si>
  <si>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</si>
  <si>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</si>
  <si>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</si>
  <si>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</si>
  <si>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</si>
  <si>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</si>
  <si>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</si>
  <si>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</si>
  <si>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</si>
  <si>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</si>
  <si>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</si>
  <si>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</si>
  <si>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</si>
  <si>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</si>
  <si>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</si>
  <si>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</si>
  <si>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</si>
  <si>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</si>
  <si>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</si>
  <si>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</si>
  <si>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</si>
  <si>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</si>
  <si>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</si>
  <si>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</si>
  <si>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</si>
  <si>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</si>
  <si>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</si>
  <si>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</si>
  <si>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</si>
  <si>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</si>
  <si>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</si>
  <si>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</si>
  <si>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</si>
  <si>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</si>
  <si>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</si>
  <si>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</si>
  <si>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</si>
  <si>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</si>
  <si>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</si>
  <si>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</si>
  <si>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</si>
  <si>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</si>
  <si>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</si>
  <si>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</si>
  <si>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</si>
  <si>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</si>
  <si>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</si>
  <si>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</si>
  <si>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</si>
  <si>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</si>
  <si>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</si>
  <si>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</si>
  <si>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</si>
  <si>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</si>
  <si>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</si>
  <si>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</si>
  <si>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</si>
  <si>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</si>
  <si>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</si>
  <si>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</si>
  <si>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</si>
  <si>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</si>
  <si>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</si>
  <si>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</si>
  <si>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</si>
  <si>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</si>
  <si>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</si>
  <si>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</si>
  <si>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</si>
  <si>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</si>
  <si>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</si>
  <si>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</si>
  <si>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</si>
  <si>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</si>
  <si>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</si>
  <si>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</si>
  <si>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</si>
  <si>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</si>
  <si>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</si>
  <si>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</si>
  <si>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</si>
  <si>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</si>
  <si>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</si>
  <si>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</si>
  <si>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</si>
  <si>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</si>
  <si>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</si>
  <si>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</si>
  <si>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</si>
  <si>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</si>
  <si>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</si>
  <si>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</si>
  <si>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</si>
  <si>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</si>
  <si>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</si>
  <si>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</si>
  <si>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</si>
  <si>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</si>
  <si>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</si>
  <si>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</si>
  <si>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</si>
  <si>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</si>
  <si>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</si>
  <si>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</si>
  <si>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</si>
  <si>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</si>
  <si>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</si>
  <si>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</si>
  <si>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</si>
  <si>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</si>
  <si>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</si>
  <si>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</si>
  <si>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</si>
  <si>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</si>
  <si>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</si>
  <si>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</si>
  <si>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</si>
  <si>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</si>
  <si>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</si>
  <si>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</si>
  <si>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</si>
  <si>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</si>
  <si>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</si>
  <si>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</si>
  <si>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</si>
  <si>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</si>
  <si>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</si>
  <si>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</si>
  <si>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</si>
  <si>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</si>
  <si>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</si>
  <si>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</si>
  <si>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</si>
  <si>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</si>
  <si>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</si>
  <si>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</si>
  <si>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</si>
  <si>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</si>
  <si>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</si>
  <si>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</si>
  <si>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</si>
  <si>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</si>
  <si>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</si>
  <si>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</si>
  <si>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</si>
  <si>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</si>
  <si>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</si>
  <si>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</si>
  <si>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</si>
  <si>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</si>
  <si>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</si>
  <si>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</si>
  <si>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</si>
  <si>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</si>
  <si>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</si>
  <si>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</si>
  <si>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</si>
  <si>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</si>
  <si>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</si>
  <si>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</si>
  <si>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</si>
  <si>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</si>
  <si>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</si>
  <si>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</si>
  <si>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</si>
  <si>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</si>
  <si>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</si>
  <si>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</si>
  <si>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</si>
  <si>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</si>
  <si>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</si>
  <si>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</si>
  <si>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</si>
  <si>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</si>
  <si>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</si>
  <si>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</si>
  <si>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</si>
  <si>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</si>
  <si>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</si>
  <si>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</si>
  <si>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</si>
  <si>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</si>
  <si>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</si>
  <si>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</si>
  <si>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</si>
  <si>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</si>
  <si>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</si>
  <si>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</si>
  <si>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</si>
  <si>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</si>
  <si>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</si>
  <si>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</si>
  <si>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</si>
  <si>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</si>
  <si>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</si>
  <si>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</si>
  <si>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</si>
  <si>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</si>
  <si>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</si>
  <si>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</si>
  <si>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</si>
  <si>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</si>
  <si>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</si>
  <si>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</si>
  <si>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</si>
  <si>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</si>
  <si>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</si>
  <si>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</si>
  <si>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</si>
  <si>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</si>
  <si>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</si>
  <si>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</si>
  <si>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</si>
  <si>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</si>
  <si>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</si>
  <si>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</si>
  <si>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</si>
  <si>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</si>
  <si>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</si>
  <si>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</si>
  <si>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</si>
  <si>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</si>
  <si>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</si>
  <si>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</si>
  <si>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</si>
  <si>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</si>
  <si>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</si>
  <si>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</si>
  <si>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</si>
  <si>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</si>
  <si>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</si>
  <si>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</si>
  <si>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</si>
  <si>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</si>
  <si>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</si>
  <si>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</si>
  <si>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</si>
  <si>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</si>
  <si>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</si>
  <si>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</si>
  <si>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</si>
  <si>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</si>
  <si>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</si>
  <si>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</si>
  <si>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</si>
  <si>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</si>
  <si>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</si>
  <si>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</si>
  <si>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</si>
  <si>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</si>
  <si>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</si>
  <si>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</si>
  <si>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</si>
  <si>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</si>
  <si>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</si>
  <si>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</si>
  <si>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</si>
  <si>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</si>
  <si>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</si>
  <si>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</si>
  <si>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</si>
  <si>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</si>
  <si>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</si>
  <si>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</si>
  <si>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</si>
  <si>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</si>
  <si>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</si>
  <si>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</si>
  <si>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</si>
  <si>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</si>
  <si>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</si>
  <si>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</si>
  <si>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</si>
  <si>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</si>
  <si>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</si>
  <si>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</si>
  <si>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</si>
  <si>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</si>
  <si>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</si>
  <si>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</si>
  <si>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</si>
  <si>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</si>
  <si>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</si>
  <si>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</si>
  <si>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</si>
  <si>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</si>
  <si>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</si>
  <si>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</si>
  <si>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</si>
  <si>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</si>
  <si>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</si>
  <si>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</si>
  <si>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</si>
  <si>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</si>
  <si>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</si>
  <si>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</si>
  <si>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</si>
  <si>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</si>
  <si>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</si>
  <si>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</si>
  <si>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</si>
  <si>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</si>
  <si>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</si>
  <si>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</si>
  <si>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</si>
  <si>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</si>
  <si>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</si>
  <si>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</si>
  <si>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</si>
  <si>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</si>
  <si>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</si>
  <si>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</si>
  <si>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</si>
  <si>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</si>
  <si>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</si>
  <si>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</si>
  <si>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</si>
  <si>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</si>
  <si>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</si>
  <si>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</si>
  <si>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</si>
  <si>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</si>
  <si>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</si>
  <si>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</si>
  <si>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</si>
  <si>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</si>
  <si>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</si>
  <si>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</si>
  <si>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</si>
  <si>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</si>
  <si>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</si>
  <si>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</si>
  <si>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</si>
  <si>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</si>
  <si>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</si>
  <si>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</si>
  <si>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</si>
  <si>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</si>
  <si>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</si>
  <si>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</si>
  <si>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</si>
  <si>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</si>
  <si>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</si>
  <si>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</si>
  <si>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</si>
  <si>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</si>
  <si>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</si>
  <si>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</si>
  <si>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</si>
  <si>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</si>
  <si>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</si>
  <si>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</si>
  <si>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</si>
  <si>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</si>
  <si>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</si>
  <si>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</si>
  <si>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</si>
  <si>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</si>
  <si>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</si>
  <si>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</si>
  <si>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</si>
  <si>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</si>
  <si>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</si>
  <si>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</si>
  <si>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</si>
  <si>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</si>
  <si>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</si>
  <si>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</si>
  <si>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</si>
  <si>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</si>
  <si>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</si>
  <si>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</si>
  <si>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</si>
  <si>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</si>
  <si>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</si>
  <si>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</si>
  <si>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</si>
  <si>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</si>
  <si>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</si>
  <si>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</si>
  <si>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</si>
  <si>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</si>
  <si>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</si>
  <si>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</si>
  <si>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</si>
  <si>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</si>
  <si>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</si>
  <si>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</si>
  <si>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</si>
  <si>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</si>
  <si>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</si>
  <si>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</si>
  <si>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</si>
  <si>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</si>
  <si>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</si>
  <si>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</si>
  <si>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</si>
  <si>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</si>
  <si>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</si>
  <si>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</si>
  <si>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</si>
  <si>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</si>
  <si>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</si>
  <si>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</si>
  <si>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</si>
  <si>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</si>
  <si>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</si>
  <si>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</si>
  <si>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</si>
  <si>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</si>
  <si>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</si>
  <si>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</si>
  <si>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</si>
  <si>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</si>
  <si>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</si>
  <si>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</si>
  <si>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</si>
  <si>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</si>
  <si>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</si>
  <si>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</si>
  <si>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</si>
  <si>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</si>
  <si>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</si>
  <si>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</si>
  <si>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</si>
  <si>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</si>
  <si>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</si>
  <si>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</si>
  <si>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</si>
  <si>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</si>
  <si>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</si>
  <si>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</si>
  <si>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</si>
  <si>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</si>
  <si>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</si>
  <si>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</si>
  <si>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</si>
  <si>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</si>
  <si>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</si>
  <si>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</si>
  <si>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</si>
  <si>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</si>
  <si>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</si>
  <si>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</si>
  <si>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</si>
  <si>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</si>
  <si>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</si>
  <si>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</si>
  <si>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</si>
  <si>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</si>
  <si>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</si>
  <si>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</si>
  <si>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</si>
  <si>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</si>
  <si>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</si>
  <si>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</si>
  <si>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</si>
  <si>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</si>
  <si>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</si>
  <si>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</si>
  <si>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</si>
  <si>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</si>
  <si>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</si>
  <si>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</si>
  <si>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</si>
  <si>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</si>
  <si>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</si>
  <si>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</si>
  <si>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</si>
  <si>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</si>
  <si>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</si>
  <si>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</si>
  <si>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</si>
  <si>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</si>
  <si>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</si>
  <si>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</si>
  <si>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</si>
  <si>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</si>
  <si>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</si>
  <si>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</si>
  <si>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</si>
  <si>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</si>
  <si>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</si>
  <si>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</si>
  <si>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</si>
  <si>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</si>
  <si>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</si>
  <si>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</si>
  <si>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</si>
  <si>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</si>
  <si>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</si>
  <si>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</si>
  <si>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</si>
  <si>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</si>
  <si>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</si>
  <si>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</si>
  <si>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</si>
  <si>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</si>
  <si>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</si>
  <si>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</si>
  <si>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</si>
  <si>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</si>
  <si>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</si>
  <si>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</si>
  <si>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</si>
  <si>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</si>
  <si>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</si>
  <si>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</si>
  <si>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</si>
  <si>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</si>
  <si>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</si>
  <si>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</si>
  <si>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</si>
  <si>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</si>
  <si>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</si>
  <si>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</si>
  <si>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</si>
  <si>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</si>
  <si>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</si>
  <si>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</si>
  <si>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</si>
  <si>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</si>
  <si>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</si>
  <si>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</si>
  <si>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</si>
  <si>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</si>
  <si>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</si>
  <si>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</si>
  <si>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</si>
  <si>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</si>
  <si>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</si>
  <si>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</si>
  <si>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</si>
  <si>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</si>
  <si>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</si>
  <si>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</si>
  <si>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</si>
  <si>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</si>
  <si>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</si>
  <si>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</si>
  <si>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</si>
  <si>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</si>
  <si>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</si>
  <si>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</si>
  <si>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</si>
  <si>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</si>
  <si>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</si>
  <si>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</si>
  <si>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</si>
  <si>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</si>
  <si>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</si>
  <si>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</si>
  <si>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</si>
  <si>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</si>
  <si>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</si>
  <si>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</si>
  <si>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</si>
  <si>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</si>
  <si>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</si>
  <si>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</si>
  <si>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</si>
  <si>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</si>
  <si>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</si>
  <si>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</si>
  <si>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</si>
  <si>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</si>
  <si>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</si>
  <si>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</si>
  <si>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</si>
  <si>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</si>
  <si>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</si>
  <si>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</si>
  <si>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</si>
  <si>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</si>
  <si>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</si>
  <si>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</si>
  <si>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</si>
  <si>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</si>
  <si>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</si>
  <si>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</si>
  <si>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</si>
  <si>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</si>
  <si>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</si>
  <si>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</si>
  <si>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</si>
  <si>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</si>
  <si>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</si>
  <si>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</si>
  <si>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</si>
  <si>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</si>
  <si>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</si>
  <si>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</si>
  <si>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</si>
  <si>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</si>
  <si>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</si>
  <si>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</si>
  <si>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</si>
  <si>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</si>
  <si>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</si>
  <si>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</si>
  <si>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</si>
  <si>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</si>
  <si>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</si>
  <si>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</si>
  <si>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</si>
  <si>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</si>
  <si>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</si>
  <si>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</si>
  <si>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</si>
  <si>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</si>
  <si>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</si>
  <si>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</si>
  <si>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</si>
  <si>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</si>
  <si>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</si>
  <si>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</si>
  <si>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</si>
  <si>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</si>
  <si>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</si>
  <si>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</si>
  <si>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</si>
  <si>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</si>
  <si>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</si>
  <si>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</si>
  <si>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</si>
  <si>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</si>
  <si>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</si>
  <si>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</si>
  <si>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</si>
  <si>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</si>
  <si>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</si>
  <si>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</si>
  <si>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</si>
  <si>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</si>
  <si>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</si>
  <si>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</si>
  <si>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</si>
  <si>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</si>
  <si>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</si>
  <si>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</si>
  <si>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</si>
  <si>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</si>
  <si>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</si>
  <si>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</si>
  <si>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</si>
  <si>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</si>
  <si>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</si>
  <si>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</si>
  <si>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</si>
  <si>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</si>
  <si>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</si>
  <si>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</si>
  <si>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</si>
  <si>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</si>
  <si>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</si>
  <si>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</si>
  <si>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</si>
  <si>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PETERANEC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</si>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</sst>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740446.97000000009</v>
      </c>
      <c r="D2" s="7">
        <f>'PR-RAS'!E6</f>
        <v>557886.29999999993</v>
      </c>
      <c r="E2" s="7">
        <v>0</v>
      </c>
      <c r="F2" s="7">
        <v>0</v>
      </c>
      <c r="G2" s="8">
        <f t="shared" ref="G2:G274" si="0">(B2/1000)*(C2*1+D2*2)</f>
        <v>1856.21957</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209034.91</v>
      </c>
      <c r="D3" s="2">
        <f>'PR-RAS'!E7</f>
        <v>248727.91999999998</v>
      </c>
      <c r="E3" s="2">
        <v>0</v>
      </c>
      <c r="F3" s="2">
        <v>0</v>
      </c>
      <c r="G3" s="3">
        <f t="shared" si="0"/>
        <v>1412.9815000000001</v>
      </c>
      <c r="H3" s="3">
        <f t="shared" si="1"/>
        <v>0.17000000001280569</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199532.21</v>
      </c>
      <c r="D4" s="2">
        <f>'PR-RAS'!E8</f>
        <v>239097.05999999997</v>
      </c>
      <c r="E4" s="2">
        <v>0</v>
      </c>
      <c r="F4" s="2">
        <v>0</v>
      </c>
      <c r="G4" s="3">
        <f t="shared" si="0"/>
        <v>2033.1789899999999</v>
      </c>
      <c r="H4" s="3">
        <f t="shared" si="1"/>
        <v>0.26999999996041879</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158162.76</v>
      </c>
      <c r="D5" s="2">
        <f>'PR-RAS'!E9</f>
        <v>198281.36</v>
      </c>
      <c r="E5" s="2">
        <v>0</v>
      </c>
      <c r="F5" s="2">
        <v>0</v>
      </c>
      <c r="G5" s="3">
        <f t="shared" si="0"/>
        <v>2218.9019199999998</v>
      </c>
      <c r="H5" s="3">
        <f t="shared" si="1"/>
        <v>0.59999999997671694</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14847.77</v>
      </c>
      <c r="D6" s="2">
        <f>'PR-RAS'!E10</f>
        <v>14422.4</v>
      </c>
      <c r="E6" s="2">
        <v>0</v>
      </c>
      <c r="F6" s="2">
        <v>0</v>
      </c>
      <c r="G6" s="3">
        <f t="shared" si="0"/>
        <v>218.46285</v>
      </c>
      <c r="H6" s="3">
        <f t="shared" si="1"/>
        <v>0.62999999999919964</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8113.88</v>
      </c>
      <c r="D7" s="2">
        <f>'PR-RAS'!E11</f>
        <v>4745.8100000000004</v>
      </c>
      <c r="E7" s="2">
        <v>0</v>
      </c>
      <c r="F7" s="2">
        <v>0</v>
      </c>
      <c r="G7" s="3">
        <f t="shared" si="0"/>
        <v>105.633</v>
      </c>
      <c r="H7" s="3">
        <f t="shared" si="1"/>
        <v>0.30999999999949068</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1107.0899999999999</v>
      </c>
      <c r="D8" s="2">
        <f>'PR-RAS'!E12</f>
        <v>951.02</v>
      </c>
      <c r="E8" s="2">
        <v>0</v>
      </c>
      <c r="F8" s="2">
        <v>0</v>
      </c>
      <c r="G8" s="3">
        <f t="shared" si="0"/>
        <v>21.06391</v>
      </c>
      <c r="H8" s="3">
        <f t="shared" si="1"/>
        <v>0.10999999999989996</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17300.71</v>
      </c>
      <c r="D9" s="2">
        <f>'PR-RAS'!E13</f>
        <v>20696.47</v>
      </c>
      <c r="E9" s="2">
        <v>0</v>
      </c>
      <c r="F9" s="2">
        <v>0</v>
      </c>
      <c r="G9" s="3">
        <f t="shared" si="0"/>
        <v>469.54920000000004</v>
      </c>
      <c r="H9" s="3">
        <f t="shared" si="1"/>
        <v>0.76000000000203727</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8951.130000000001</v>
      </c>
      <c r="D19" s="2">
        <f>'PR-RAS'!E23</f>
        <v>8664.66</v>
      </c>
      <c r="E19" s="2">
        <v>0</v>
      </c>
      <c r="F19" s="2">
        <v>0</v>
      </c>
      <c r="G19" s="3">
        <f t="shared" si="0"/>
        <v>473.04809999999998</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48.09</v>
      </c>
      <c r="D20" s="2">
        <f>'PR-RAS'!E24</f>
        <v>222.33</v>
      </c>
      <c r="E20" s="2">
        <v>0</v>
      </c>
      <c r="F20" s="2">
        <v>0</v>
      </c>
      <c r="G20" s="3">
        <f t="shared" si="0"/>
        <v>9.3622499999999995</v>
      </c>
      <c r="H20" s="3">
        <f t="shared" si="1"/>
        <v>0.42000000000001592</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8903.0400000000009</v>
      </c>
      <c r="D23" s="2">
        <f>'PR-RAS'!E27</f>
        <v>8442.33</v>
      </c>
      <c r="E23" s="2">
        <v>0</v>
      </c>
      <c r="F23" s="2">
        <v>0</v>
      </c>
      <c r="G23" s="3">
        <f t="shared" si="0"/>
        <v>567.32939999999996</v>
      </c>
      <c r="H23" s="3">
        <f t="shared" si="1"/>
        <v>0.37000000000080036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551.57000000000005</v>
      </c>
      <c r="D25" s="2">
        <f>'PR-RAS'!E29</f>
        <v>966.2</v>
      </c>
      <c r="E25" s="2">
        <v>0</v>
      </c>
      <c r="F25" s="2">
        <v>0</v>
      </c>
      <c r="G25" s="3">
        <f t="shared" si="0"/>
        <v>59.615280000000006</v>
      </c>
      <c r="H25" s="3">
        <f t="shared" si="1"/>
        <v>0.62999999999999545</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551.57000000000005</v>
      </c>
      <c r="D27" s="2">
        <f>'PR-RAS'!E31</f>
        <v>966.2</v>
      </c>
      <c r="E27" s="2">
        <v>0</v>
      </c>
      <c r="F27" s="2">
        <v>0</v>
      </c>
      <c r="G27" s="3">
        <f t="shared" si="0"/>
        <v>64.583219999999997</v>
      </c>
      <c r="H27" s="3">
        <f t="shared" si="1"/>
        <v>0.62999999999999545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467850.41000000003</v>
      </c>
      <c r="D45" s="2">
        <f>'PR-RAS'!E49</f>
        <v>252947.47999999998</v>
      </c>
      <c r="E45" s="2">
        <v>0</v>
      </c>
      <c r="F45" s="2">
        <v>0</v>
      </c>
      <c r="G45" s="3">
        <f t="shared" si="0"/>
        <v>42844.796279999995</v>
      </c>
      <c r="H45" s="3">
        <f t="shared" si="1"/>
        <v>0.89000000001396984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287850.41000000003</v>
      </c>
      <c r="D54" s="2">
        <f>'PR-RAS'!E58</f>
        <v>160175.31</v>
      </c>
      <c r="E54" s="2">
        <v>0</v>
      </c>
      <c r="F54" s="2">
        <v>0</v>
      </c>
      <c r="G54" s="3">
        <f t="shared" si="0"/>
        <v>32234.654590000002</v>
      </c>
      <c r="H54" s="3">
        <f t="shared" si="1"/>
        <v>0.72000000003026798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156501.75</v>
      </c>
      <c r="D55" s="2">
        <f>'PR-RAS'!E59</f>
        <v>160175.31</v>
      </c>
      <c r="E55" s="2">
        <v>0</v>
      </c>
      <c r="F55" s="2">
        <v>0</v>
      </c>
      <c r="G55" s="3">
        <f t="shared" si="0"/>
        <v>25750.027979999999</v>
      </c>
      <c r="H55" s="3">
        <f t="shared" si="1"/>
        <v>0.55999999999767169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131348.66</v>
      </c>
      <c r="D56" s="2">
        <f>'PR-RAS'!E60</f>
        <v>0</v>
      </c>
      <c r="E56" s="2">
        <v>0</v>
      </c>
      <c r="F56" s="2">
        <v>0</v>
      </c>
      <c r="G56" s="3">
        <f t="shared" si="0"/>
        <v>7224.1763000000001</v>
      </c>
      <c r="H56" s="3">
        <f t="shared" si="1"/>
        <v>0.33999999999650754</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180000</v>
      </c>
      <c r="D70" s="2">
        <f>'PR-RAS'!E74</f>
        <v>92772.17</v>
      </c>
      <c r="E70" s="2">
        <v>0</v>
      </c>
      <c r="F70" s="2">
        <v>0</v>
      </c>
      <c r="G70" s="3">
        <f t="shared" si="0"/>
        <v>25222.55946</v>
      </c>
      <c r="H70" s="3">
        <f t="shared" si="1"/>
        <v>0.16999999999825377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180000</v>
      </c>
      <c r="D72" s="2">
        <f>'PR-RAS'!E76</f>
        <v>92772.17</v>
      </c>
      <c r="E72" s="2">
        <v>0</v>
      </c>
      <c r="F72" s="2">
        <v>0</v>
      </c>
      <c r="G72" s="3">
        <f t="shared" si="0"/>
        <v>25953.648139999994</v>
      </c>
      <c r="H72" s="3">
        <f t="shared" si="1"/>
        <v>0.16999999999825377</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55359.899999999994</v>
      </c>
      <c r="D78" s="2">
        <f>'PR-RAS'!E82</f>
        <v>45857.25</v>
      </c>
      <c r="E78" s="2">
        <v>0</v>
      </c>
      <c r="F78" s="2">
        <v>0</v>
      </c>
      <c r="G78" s="3">
        <f t="shared" si="0"/>
        <v>11324.728799999999</v>
      </c>
      <c r="H78" s="3">
        <f t="shared" si="1"/>
        <v>0.35000000000582077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8.3800000000000008</v>
      </c>
      <c r="D79" s="2">
        <f>'PR-RAS'!E83</f>
        <v>1.08</v>
      </c>
      <c r="E79" s="2">
        <v>0</v>
      </c>
      <c r="F79" s="2">
        <v>0</v>
      </c>
      <c r="G79" s="3">
        <f t="shared" si="0"/>
        <v>0.82212000000000007</v>
      </c>
      <c r="H79" s="3">
        <f t="shared" si="1"/>
        <v>0.46000000000000085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8.3800000000000008</v>
      </c>
      <c r="D81" s="2">
        <f>'PR-RAS'!E85</f>
        <v>1.08</v>
      </c>
      <c r="E81" s="2">
        <v>0</v>
      </c>
      <c r="F81" s="2">
        <v>0</v>
      </c>
      <c r="G81" s="3">
        <f t="shared" si="0"/>
        <v>0.84320000000000006</v>
      </c>
      <c r="H81" s="3">
        <f t="shared" si="1"/>
        <v>0.46000000000000085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55351.519999999997</v>
      </c>
      <c r="D87" s="2">
        <f>'PR-RAS'!E91</f>
        <v>45856.17</v>
      </c>
      <c r="E87" s="2">
        <v>0</v>
      </c>
      <c r="F87" s="2">
        <v>0</v>
      </c>
      <c r="G87" s="3">
        <f t="shared" si="0"/>
        <v>12647.491959999998</v>
      </c>
      <c r="H87" s="3">
        <f t="shared" si="1"/>
        <v>0.65000000000145519</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51129.06</v>
      </c>
      <c r="D88" s="2">
        <f>'PR-RAS'!E92</f>
        <v>41516.839999999997</v>
      </c>
      <c r="E88" s="2">
        <v>0</v>
      </c>
      <c r="F88" s="2">
        <v>0</v>
      </c>
      <c r="G88" s="3">
        <f t="shared" si="0"/>
        <v>11672.158379999999</v>
      </c>
      <c r="H88" s="3">
        <f t="shared" si="1"/>
        <v>0.22000000000116415</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4222.1000000000004</v>
      </c>
      <c r="D89" s="2">
        <f>'PR-RAS'!E93</f>
        <v>3799.18</v>
      </c>
      <c r="E89" s="2">
        <v>0</v>
      </c>
      <c r="F89" s="2">
        <v>0</v>
      </c>
      <c r="G89" s="3">
        <f t="shared" si="0"/>
        <v>1040.20048</v>
      </c>
      <c r="H89" s="3">
        <f t="shared" si="1"/>
        <v>0.28000000000020009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0.36</v>
      </c>
      <c r="D90" s="2">
        <f>'PR-RAS'!E94</f>
        <v>540.15</v>
      </c>
      <c r="E90" s="2">
        <v>0</v>
      </c>
      <c r="F90" s="2">
        <v>0</v>
      </c>
      <c r="G90" s="3">
        <f t="shared" si="0"/>
        <v>96.178739999999976</v>
      </c>
      <c r="H90" s="3">
        <f t="shared" si="1"/>
        <v>0.50999999999997725</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6871.56</v>
      </c>
      <c r="D102" s="2">
        <f>'PR-RAS'!E106</f>
        <v>9335.4</v>
      </c>
      <c r="E102" s="2">
        <v>0</v>
      </c>
      <c r="F102" s="2">
        <v>0</v>
      </c>
      <c r="G102" s="3">
        <f t="shared" si="0"/>
        <v>2579.7783600000002</v>
      </c>
      <c r="H102" s="3">
        <f t="shared" si="1"/>
        <v>0.83999999999923602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5096.05</v>
      </c>
      <c r="D108" s="2">
        <f>'PR-RAS'!E112</f>
        <v>7801.46</v>
      </c>
      <c r="E108" s="2">
        <v>0</v>
      </c>
      <c r="F108" s="2">
        <v>0</v>
      </c>
      <c r="G108" s="3">
        <f t="shared" si="0"/>
        <v>2214.7897900000003</v>
      </c>
      <c r="H108" s="3">
        <f t="shared" si="1"/>
        <v>0.51000000000021828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1450.84</v>
      </c>
      <c r="D110" s="2">
        <f>'PR-RAS'!E114</f>
        <v>130.91999999999999</v>
      </c>
      <c r="E110" s="2">
        <v>0</v>
      </c>
      <c r="F110" s="2">
        <v>0</v>
      </c>
      <c r="G110" s="3">
        <f t="shared" si="0"/>
        <v>186.68211999999997</v>
      </c>
      <c r="H110" s="3">
        <f t="shared" si="1"/>
        <v>0.24000000000009436</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486.5</v>
      </c>
      <c r="D111" s="2">
        <f>'PR-RAS'!E115</f>
        <v>104.48</v>
      </c>
      <c r="E111" s="2">
        <v>0</v>
      </c>
      <c r="F111" s="2">
        <v>0</v>
      </c>
      <c r="G111" s="3">
        <f t="shared" si="0"/>
        <v>76.500600000000006</v>
      </c>
      <c r="H111" s="3">
        <f t="shared" si="1"/>
        <v>0.98000000000000398</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3158.71</v>
      </c>
      <c r="D113" s="2">
        <f>'PR-RAS'!E117</f>
        <v>7566.06</v>
      </c>
      <c r="E113" s="2">
        <v>0</v>
      </c>
      <c r="F113" s="2">
        <v>0</v>
      </c>
      <c r="G113" s="3">
        <f t="shared" si="0"/>
        <v>2048.5729600000004</v>
      </c>
      <c r="H113" s="3">
        <f t="shared" si="1"/>
        <v>0.3500000000003638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1775.51</v>
      </c>
      <c r="D116" s="2">
        <f>'PR-RAS'!E120</f>
        <v>1533.94</v>
      </c>
      <c r="E116" s="2">
        <v>0</v>
      </c>
      <c r="F116" s="2">
        <v>0</v>
      </c>
      <c r="G116" s="3">
        <f t="shared" si="0"/>
        <v>556.98985000000005</v>
      </c>
      <c r="H116" s="3">
        <f t="shared" si="1"/>
        <v>0.54999999999995453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36.99</v>
      </c>
      <c r="D117" s="2">
        <f>'PR-RAS'!E121</f>
        <v>1073.4000000000001</v>
      </c>
      <c r="E117" s="2">
        <v>0</v>
      </c>
      <c r="F117" s="2">
        <v>0</v>
      </c>
      <c r="G117" s="3">
        <f t="shared" si="0"/>
        <v>253.31964000000002</v>
      </c>
      <c r="H117" s="3">
        <f t="shared" si="1"/>
        <v>0.41000000000008896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1738.52</v>
      </c>
      <c r="D118" s="2">
        <f>'PR-RAS'!E122</f>
        <v>460.54</v>
      </c>
      <c r="E118" s="2">
        <v>0</v>
      </c>
      <c r="F118" s="2">
        <v>0</v>
      </c>
      <c r="G118" s="3">
        <f t="shared" si="0"/>
        <v>311.17320000000001</v>
      </c>
      <c r="H118" s="3">
        <f t="shared" si="1"/>
        <v>0.93999999999999773</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1197.47</v>
      </c>
      <c r="D121" s="2">
        <f>'PR-RAS'!E125</f>
        <v>838.31</v>
      </c>
      <c r="E121" s="2">
        <v>0</v>
      </c>
      <c r="F121" s="2">
        <v>0</v>
      </c>
      <c r="G121" s="3">
        <f t="shared" si="0"/>
        <v>344.89080000000001</v>
      </c>
      <c r="H121" s="3">
        <f t="shared" si="1"/>
        <v>0.77999999999997272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1197.47</v>
      </c>
      <c r="D122" s="2">
        <f>'PR-RAS'!E126</f>
        <v>838.31</v>
      </c>
      <c r="E122" s="2">
        <v>0</v>
      </c>
      <c r="F122" s="2">
        <v>0</v>
      </c>
      <c r="G122" s="3">
        <f t="shared" si="0"/>
        <v>347.76488999999998</v>
      </c>
      <c r="H122" s="3">
        <f t="shared" si="1"/>
        <v>0.77999999999997272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1197.47</v>
      </c>
      <c r="D124" s="2">
        <f>'PR-RAS'!E128</f>
        <v>838.31</v>
      </c>
      <c r="E124" s="2">
        <v>0</v>
      </c>
      <c r="F124" s="2">
        <v>0</v>
      </c>
      <c r="G124" s="3">
        <f t="shared" si="0"/>
        <v>353.51307000000003</v>
      </c>
      <c r="H124" s="3">
        <f t="shared" si="1"/>
        <v>0.77999999999997272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132.72</v>
      </c>
      <c r="D136" s="2">
        <f>'PR-RAS'!E140</f>
        <v>179.94</v>
      </c>
      <c r="E136" s="2">
        <v>0</v>
      </c>
      <c r="F136" s="2">
        <v>0</v>
      </c>
      <c r="G136" s="3">
        <f t="shared" si="0"/>
        <v>66.501000000000005</v>
      </c>
      <c r="H136" s="3">
        <f t="shared" si="1"/>
        <v>0.34000000000000341</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132.72</v>
      </c>
      <c r="D137" s="2">
        <f>'PR-RAS'!E141</f>
        <v>179.94</v>
      </c>
      <c r="E137" s="2">
        <v>0</v>
      </c>
      <c r="F137" s="2">
        <v>0</v>
      </c>
      <c r="G137" s="3">
        <f t="shared" si="0"/>
        <v>66.993600000000015</v>
      </c>
      <c r="H137" s="3">
        <f t="shared" si="1"/>
        <v>0.34000000000000341</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132.72</v>
      </c>
      <c r="D146" s="2">
        <f>'PR-RAS'!E150</f>
        <v>179.94</v>
      </c>
      <c r="E146" s="2">
        <v>0</v>
      </c>
      <c r="F146" s="2">
        <v>0</v>
      </c>
      <c r="G146" s="3">
        <f t="shared" si="0"/>
        <v>71.426999999999992</v>
      </c>
      <c r="H146" s="3">
        <f t="shared" si="1"/>
        <v>0.34000000000000341</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265904.86</v>
      </c>
      <c r="D148" s="2">
        <f>'PR-RAS'!E152</f>
        <v>437687.1</v>
      </c>
      <c r="E148" s="2">
        <v>0</v>
      </c>
      <c r="F148" s="2">
        <v>0</v>
      </c>
      <c r="G148" s="3">
        <f t="shared" si="0"/>
        <v>167768.02181999999</v>
      </c>
      <c r="H148" s="3">
        <f t="shared" si="1"/>
        <v>0.23999999999068677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43189.59</v>
      </c>
      <c r="D149" s="2">
        <f>'PR-RAS'!E153</f>
        <v>35512.869999999995</v>
      </c>
      <c r="E149" s="2">
        <v>0</v>
      </c>
      <c r="F149" s="2">
        <v>0</v>
      </c>
      <c r="G149" s="3">
        <f t="shared" si="0"/>
        <v>16903.868839999996</v>
      </c>
      <c r="H149" s="3">
        <f t="shared" si="1"/>
        <v>0.54000000000814907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37803.519999999997</v>
      </c>
      <c r="D150" s="2">
        <f>'PR-RAS'!E154</f>
        <v>30876.05</v>
      </c>
      <c r="E150" s="2">
        <v>0</v>
      </c>
      <c r="F150" s="2">
        <v>0</v>
      </c>
      <c r="G150" s="3">
        <f t="shared" si="0"/>
        <v>14833.787379999998</v>
      </c>
      <c r="H150" s="3">
        <f t="shared" si="1"/>
        <v>0.53000000000247383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37803.519999999997</v>
      </c>
      <c r="D151" s="2">
        <f>'PR-RAS'!E155</f>
        <v>30876.05</v>
      </c>
      <c r="E151" s="2">
        <v>0</v>
      </c>
      <c r="F151" s="2">
        <v>0</v>
      </c>
      <c r="G151" s="3">
        <f t="shared" si="0"/>
        <v>14933.342999999999</v>
      </c>
      <c r="H151" s="3">
        <f t="shared" si="1"/>
        <v>0.53000000000247383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650</v>
      </c>
      <c r="D155" s="2">
        <f>'PR-RAS'!E159</f>
        <v>150</v>
      </c>
      <c r="E155" s="2">
        <v>0</v>
      </c>
      <c r="F155" s="2">
        <v>0</v>
      </c>
      <c r="G155" s="3">
        <f t="shared" si="0"/>
        <v>146.30000000000001</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4736.07</v>
      </c>
      <c r="D156" s="2">
        <f>'PR-RAS'!E160</f>
        <v>4486.82</v>
      </c>
      <c r="E156" s="2">
        <v>0</v>
      </c>
      <c r="F156" s="2">
        <v>0</v>
      </c>
      <c r="G156" s="3">
        <f t="shared" si="0"/>
        <v>2125.0050499999998</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672.87</v>
      </c>
      <c r="E157" s="2">
        <v>0</v>
      </c>
      <c r="F157" s="2">
        <v>0</v>
      </c>
      <c r="G157" s="3">
        <f t="shared" si="0"/>
        <v>209.93544</v>
      </c>
      <c r="H157" s="3">
        <f t="shared" si="1"/>
        <v>0.12999999999999545</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4736.07</v>
      </c>
      <c r="D158" s="2">
        <f>'PR-RAS'!E162</f>
        <v>3813.95</v>
      </c>
      <c r="E158" s="2">
        <v>0</v>
      </c>
      <c r="F158" s="2">
        <v>0</v>
      </c>
      <c r="G158" s="3">
        <f t="shared" si="0"/>
        <v>1941.14329</v>
      </c>
      <c r="H158" s="3">
        <f t="shared" si="1"/>
        <v>0.11999999999989086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66707.839999999997</v>
      </c>
      <c r="D160" s="2">
        <f>'PR-RAS'!E164</f>
        <v>142830.04</v>
      </c>
      <c r="E160" s="2">
        <v>0</v>
      </c>
      <c r="F160" s="2">
        <v>0</v>
      </c>
      <c r="G160" s="3">
        <f t="shared" si="0"/>
        <v>56026.499280000011</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2215.98</v>
      </c>
      <c r="D161" s="2">
        <f>'PR-RAS'!E165</f>
        <v>2418.6999999999998</v>
      </c>
      <c r="E161" s="2">
        <v>0</v>
      </c>
      <c r="F161" s="2">
        <v>0</v>
      </c>
      <c r="G161" s="3">
        <f t="shared" si="0"/>
        <v>1128.5408</v>
      </c>
      <c r="H161" s="3">
        <f t="shared" si="1"/>
        <v>0.32000000000016371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213</v>
      </c>
      <c r="D162" s="2">
        <f>'PR-RAS'!E166</f>
        <v>107</v>
      </c>
      <c r="E162" s="2">
        <v>0</v>
      </c>
      <c r="F162" s="2">
        <v>0</v>
      </c>
      <c r="G162" s="3">
        <f t="shared" si="0"/>
        <v>68.747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1091.48</v>
      </c>
      <c r="D163" s="2">
        <f>'PR-RAS'!E167</f>
        <v>871.2</v>
      </c>
      <c r="E163" s="2">
        <v>0</v>
      </c>
      <c r="F163" s="2">
        <v>0</v>
      </c>
      <c r="G163" s="3">
        <f t="shared" si="0"/>
        <v>459.08856000000003</v>
      </c>
      <c r="H163" s="3">
        <f t="shared" si="1"/>
        <v>0.68000000000006366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911.5</v>
      </c>
      <c r="D165" s="2">
        <f>'PR-RAS'!E169</f>
        <v>1440.5</v>
      </c>
      <c r="E165" s="2">
        <v>0</v>
      </c>
      <c r="F165" s="2">
        <v>0</v>
      </c>
      <c r="G165" s="3">
        <f t="shared" si="0"/>
        <v>621.97</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9976.1099999999988</v>
      </c>
      <c r="D166" s="2">
        <f>'PR-RAS'!E170</f>
        <v>13511.03</v>
      </c>
      <c r="E166" s="2">
        <v>0</v>
      </c>
      <c r="F166" s="2">
        <v>0</v>
      </c>
      <c r="G166" s="3">
        <f t="shared" si="0"/>
        <v>6104.69805</v>
      </c>
      <c r="H166" s="3">
        <f t="shared" si="1"/>
        <v>0.13999999999941792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1104.92</v>
      </c>
      <c r="D167" s="2">
        <f>'PR-RAS'!E171</f>
        <v>2133.6</v>
      </c>
      <c r="E167" s="2">
        <v>0</v>
      </c>
      <c r="F167" s="2">
        <v>0</v>
      </c>
      <c r="G167" s="3">
        <f t="shared" si="0"/>
        <v>891.77192000000002</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432</v>
      </c>
      <c r="D168" s="2">
        <f>'PR-RAS'!E172</f>
        <v>0</v>
      </c>
      <c r="E168" s="2">
        <v>0</v>
      </c>
      <c r="F168" s="2">
        <v>0</v>
      </c>
      <c r="G168" s="3">
        <f t="shared" si="0"/>
        <v>72.144000000000005</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7603.13</v>
      </c>
      <c r="D169" s="2">
        <f>'PR-RAS'!E173</f>
        <v>9220.74</v>
      </c>
      <c r="E169" s="2">
        <v>0</v>
      </c>
      <c r="F169" s="2">
        <v>0</v>
      </c>
      <c r="G169" s="3">
        <f t="shared" si="0"/>
        <v>4375.4944800000003</v>
      </c>
      <c r="H169" s="3">
        <f t="shared" si="1"/>
        <v>0.39000000000032742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14.3</v>
      </c>
      <c r="D170" s="2">
        <f>'PR-RAS'!E174</f>
        <v>1733.5</v>
      </c>
      <c r="E170" s="2">
        <v>0</v>
      </c>
      <c r="F170" s="2">
        <v>0</v>
      </c>
      <c r="G170" s="3">
        <f t="shared" si="0"/>
        <v>588.33970000000011</v>
      </c>
      <c r="H170" s="3">
        <f t="shared" si="1"/>
        <v>0.80000000000000071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725.83</v>
      </c>
      <c r="D171" s="2">
        <f>'PR-RAS'!E175</f>
        <v>423.19</v>
      </c>
      <c r="E171" s="2">
        <v>0</v>
      </c>
      <c r="F171" s="2">
        <v>0</v>
      </c>
      <c r="G171" s="3">
        <f t="shared" si="0"/>
        <v>267.27570000000003</v>
      </c>
      <c r="H171" s="3">
        <f t="shared" si="1"/>
        <v>0.3599999999999568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95.93</v>
      </c>
      <c r="D173" s="2">
        <f>'PR-RAS'!E177</f>
        <v>0</v>
      </c>
      <c r="E173" s="2">
        <v>0</v>
      </c>
      <c r="F173" s="2">
        <v>0</v>
      </c>
      <c r="G173" s="3">
        <f t="shared" si="0"/>
        <v>16.499960000000002</v>
      </c>
      <c r="H173" s="3">
        <f t="shared" si="1"/>
        <v>6.9999999999993179E-2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48398.82</v>
      </c>
      <c r="D174" s="2">
        <f>'PR-RAS'!E178</f>
        <v>79470.62000000001</v>
      </c>
      <c r="E174" s="2">
        <v>0</v>
      </c>
      <c r="F174" s="2">
        <v>0</v>
      </c>
      <c r="G174" s="3">
        <f t="shared" si="0"/>
        <v>35869.830379999999</v>
      </c>
      <c r="H174" s="3">
        <f t="shared" si="1"/>
        <v>0.55999999999039574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1739.42</v>
      </c>
      <c r="D175" s="2">
        <f>'PR-RAS'!E179</f>
        <v>2173.23</v>
      </c>
      <c r="E175" s="2">
        <v>0</v>
      </c>
      <c r="F175" s="2">
        <v>0</v>
      </c>
      <c r="G175" s="3">
        <f t="shared" si="0"/>
        <v>1058.9431199999999</v>
      </c>
      <c r="H175" s="3">
        <f t="shared" si="1"/>
        <v>0.65000000000009095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16255.13</v>
      </c>
      <c r="D176" s="2">
        <f>'PR-RAS'!E180</f>
        <v>19233.830000000002</v>
      </c>
      <c r="E176" s="2">
        <v>0</v>
      </c>
      <c r="F176" s="2">
        <v>0</v>
      </c>
      <c r="G176" s="3">
        <f t="shared" si="0"/>
        <v>9576.4882500000003</v>
      </c>
      <c r="H176" s="3">
        <f t="shared" si="1"/>
        <v>0.29999999999745341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1125</v>
      </c>
      <c r="D177" s="2">
        <f>'PR-RAS'!E181</f>
        <v>2218.75</v>
      </c>
      <c r="E177" s="2">
        <v>0</v>
      </c>
      <c r="F177" s="2">
        <v>0</v>
      </c>
      <c r="G177" s="3">
        <f t="shared" si="0"/>
        <v>979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3899.29</v>
      </c>
      <c r="D178" s="2">
        <f>'PR-RAS'!E182</f>
        <v>5792.73</v>
      </c>
      <c r="E178" s="2">
        <v>0</v>
      </c>
      <c r="F178" s="2">
        <v>0</v>
      </c>
      <c r="G178" s="3">
        <f t="shared" si="0"/>
        <v>2740.8007499999999</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2792.35</v>
      </c>
      <c r="D180" s="2">
        <f>'PR-RAS'!E184</f>
        <v>4016.13</v>
      </c>
      <c r="E180" s="2">
        <v>0</v>
      </c>
      <c r="F180" s="2">
        <v>0</v>
      </c>
      <c r="G180" s="3">
        <f t="shared" si="0"/>
        <v>1937.60519</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12030.51</v>
      </c>
      <c r="D181" s="2">
        <f>'PR-RAS'!E185</f>
        <v>39326.33</v>
      </c>
      <c r="E181" s="2">
        <v>0</v>
      </c>
      <c r="F181" s="2">
        <v>0</v>
      </c>
      <c r="G181" s="3">
        <f t="shared" si="0"/>
        <v>16322.970599999999</v>
      </c>
      <c r="H181" s="3">
        <f t="shared" si="1"/>
        <v>0.82000000000152795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2002.91</v>
      </c>
      <c r="D182" s="2">
        <f>'PR-RAS'!E186</f>
        <v>2674.35</v>
      </c>
      <c r="E182" s="2">
        <v>0</v>
      </c>
      <c r="F182" s="2">
        <v>0</v>
      </c>
      <c r="G182" s="3">
        <f t="shared" si="0"/>
        <v>1330.64141</v>
      </c>
      <c r="H182" s="3">
        <f t="shared" si="1"/>
        <v>0.4399999999998272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8554.2099999999991</v>
      </c>
      <c r="D183" s="2">
        <f>'PR-RAS'!E187</f>
        <v>4035.27</v>
      </c>
      <c r="E183" s="2">
        <v>0</v>
      </c>
      <c r="F183" s="2">
        <v>0</v>
      </c>
      <c r="G183" s="3">
        <f t="shared" si="0"/>
        <v>3025.7044999999998</v>
      </c>
      <c r="H183" s="3">
        <f t="shared" si="1"/>
        <v>0.4799999999991087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6116.93</v>
      </c>
      <c r="D190" s="2">
        <f>'PR-RAS'!E194</f>
        <v>47429.69</v>
      </c>
      <c r="E190" s="2">
        <v>0</v>
      </c>
      <c r="F190" s="2">
        <v>0</v>
      </c>
      <c r="G190" s="3">
        <f t="shared" si="0"/>
        <v>19084.52259</v>
      </c>
      <c r="H190" s="3">
        <f t="shared" si="1"/>
        <v>0.37999999999738066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198.17</v>
      </c>
      <c r="D191" s="2">
        <f>'PR-RAS'!E195</f>
        <v>2898.21</v>
      </c>
      <c r="E191" s="2">
        <v>0</v>
      </c>
      <c r="F191" s="2">
        <v>0</v>
      </c>
      <c r="G191" s="3">
        <f t="shared" si="0"/>
        <v>1138.9721</v>
      </c>
      <c r="H191" s="3">
        <f t="shared" si="1"/>
        <v>0.38000000000002387</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173.88</v>
      </c>
      <c r="D193" s="2">
        <f>'PR-RAS'!E197</f>
        <v>280.10000000000002</v>
      </c>
      <c r="E193" s="2">
        <v>0</v>
      </c>
      <c r="F193" s="2">
        <v>0</v>
      </c>
      <c r="G193" s="3">
        <f t="shared" si="0"/>
        <v>140.94336000000001</v>
      </c>
      <c r="H193" s="3">
        <f t="shared" si="1"/>
        <v>0.22000000000002728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2700</v>
      </c>
      <c r="D194" s="2">
        <f>'PR-RAS'!E198</f>
        <v>2020</v>
      </c>
      <c r="E194" s="2">
        <v>0</v>
      </c>
      <c r="F194" s="2">
        <v>0</v>
      </c>
      <c r="G194" s="3">
        <f t="shared" si="0"/>
        <v>1300.82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211.57</v>
      </c>
      <c r="D195" s="2">
        <f>'PR-RAS'!E199</f>
        <v>210.41</v>
      </c>
      <c r="E195" s="2">
        <v>0</v>
      </c>
      <c r="F195" s="2">
        <v>0</v>
      </c>
      <c r="G195" s="3">
        <f t="shared" si="0"/>
        <v>122.68366</v>
      </c>
      <c r="H195" s="3">
        <f t="shared" si="1"/>
        <v>0.84000000000000341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2833.31</v>
      </c>
      <c r="D197" s="2">
        <f>'PR-RAS'!E201</f>
        <v>42020.97</v>
      </c>
      <c r="E197" s="2">
        <v>0</v>
      </c>
      <c r="F197" s="2">
        <v>0</v>
      </c>
      <c r="G197" s="3">
        <f t="shared" si="0"/>
        <v>17027.548999999999</v>
      </c>
      <c r="H197" s="3">
        <f t="shared" si="1"/>
        <v>0.33999999999878128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513.76</v>
      </c>
      <c r="D198" s="2">
        <f>'PR-RAS'!E202</f>
        <v>22781.079999999998</v>
      </c>
      <c r="E198" s="2">
        <v>0</v>
      </c>
      <c r="F198" s="2">
        <v>0</v>
      </c>
      <c r="G198" s="3">
        <f t="shared" si="0"/>
        <v>9076.9562399999995</v>
      </c>
      <c r="H198" s="3">
        <f t="shared" si="1"/>
        <v>0.31999999999811735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541.66999999999996</v>
      </c>
      <c r="E204" s="2">
        <v>0</v>
      </c>
      <c r="F204" s="2">
        <v>0</v>
      </c>
      <c r="G204" s="3">
        <f t="shared" si="0"/>
        <v>219.91801999999998</v>
      </c>
      <c r="H204" s="3">
        <f t="shared" si="1"/>
        <v>0.33000000000004093</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541.66999999999996</v>
      </c>
      <c r="E207" s="2">
        <v>0</v>
      </c>
      <c r="F207" s="2">
        <v>0</v>
      </c>
      <c r="G207" s="3">
        <f t="shared" si="0"/>
        <v>223.16803999999996</v>
      </c>
      <c r="H207" s="3">
        <f t="shared" si="1"/>
        <v>0.33000000000004093</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513.76</v>
      </c>
      <c r="D212" s="2">
        <f>'PR-RAS'!E216</f>
        <v>22239.41</v>
      </c>
      <c r="E212" s="2">
        <v>0</v>
      </c>
      <c r="F212" s="2">
        <v>0</v>
      </c>
      <c r="G212" s="3">
        <f t="shared" si="0"/>
        <v>9493.4343800000006</v>
      </c>
      <c r="H212" s="3">
        <f t="shared" si="1"/>
        <v>0.64999999999986358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409.85</v>
      </c>
      <c r="D213" s="2">
        <f>'PR-RAS'!E217</f>
        <v>7186.8</v>
      </c>
      <c r="E213" s="2">
        <v>0</v>
      </c>
      <c r="F213" s="2">
        <v>0</v>
      </c>
      <c r="G213" s="3">
        <f t="shared" si="0"/>
        <v>3134.0914000000002</v>
      </c>
      <c r="H213" s="3">
        <f t="shared" si="1"/>
        <v>0.34999999999979536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13002.4</v>
      </c>
      <c r="E215" s="2">
        <v>0</v>
      </c>
      <c r="F215" s="2">
        <v>0</v>
      </c>
      <c r="G215" s="3">
        <f t="shared" si="0"/>
        <v>5565.0271999999995</v>
      </c>
      <c r="H215" s="3">
        <f t="shared" si="1"/>
        <v>0.3999999999996362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103.91</v>
      </c>
      <c r="D216" s="2">
        <f>'PR-RAS'!E220</f>
        <v>2050.21</v>
      </c>
      <c r="E216" s="2">
        <v>0</v>
      </c>
      <c r="F216" s="2">
        <v>0</v>
      </c>
      <c r="G216" s="3">
        <f t="shared" si="0"/>
        <v>903.93094999999994</v>
      </c>
      <c r="H216" s="3">
        <f t="shared" si="1"/>
        <v>0.30000000000003979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556</v>
      </c>
      <c r="D226" s="2">
        <f>'PR-RAS'!E230</f>
        <v>544.54999999999995</v>
      </c>
      <c r="E226" s="2">
        <v>0</v>
      </c>
      <c r="F226" s="2">
        <v>0</v>
      </c>
      <c r="G226" s="3">
        <f t="shared" si="0"/>
        <v>370.14749999999998</v>
      </c>
      <c r="H226" s="3">
        <f t="shared" si="1"/>
        <v>0.45000000000004547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99.05</v>
      </c>
      <c r="E233" s="2">
        <v>0</v>
      </c>
      <c r="F233" s="2">
        <v>0</v>
      </c>
      <c r="G233" s="3">
        <f t="shared" si="0"/>
        <v>45.959200000000003</v>
      </c>
      <c r="H233" s="3">
        <f t="shared" si="1"/>
        <v>4.9999999999997158E-2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99.05</v>
      </c>
      <c r="E235" s="2">
        <v>0</v>
      </c>
      <c r="F235" s="2">
        <v>0</v>
      </c>
      <c r="G235" s="3">
        <f t="shared" si="0"/>
        <v>46.355400000000003</v>
      </c>
      <c r="H235" s="3">
        <f t="shared" si="1"/>
        <v>4.9999999999997158E-2</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556</v>
      </c>
      <c r="D242" s="2">
        <f>'PR-RAS'!E246</f>
        <v>445.5</v>
      </c>
      <c r="E242" s="2">
        <v>0</v>
      </c>
      <c r="F242" s="2">
        <v>0</v>
      </c>
      <c r="G242" s="3">
        <f t="shared" si="0"/>
        <v>348.72699999999998</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556</v>
      </c>
      <c r="D243" s="2">
        <f>'PR-RAS'!E247</f>
        <v>445.5</v>
      </c>
      <c r="E243" s="2">
        <v>0</v>
      </c>
      <c r="F243" s="2">
        <v>0</v>
      </c>
      <c r="G243" s="3">
        <f t="shared" si="0"/>
        <v>350.17399999999998</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73040.039999999994</v>
      </c>
      <c r="D258" s="2">
        <f>'PR-RAS'!E262</f>
        <v>74832.639999999999</v>
      </c>
      <c r="E258" s="2">
        <v>0</v>
      </c>
      <c r="F258" s="2">
        <v>0</v>
      </c>
      <c r="G258" s="3">
        <f t="shared" si="0"/>
        <v>57235.267240000001</v>
      </c>
      <c r="H258" s="3">
        <f t="shared" si="1"/>
        <v>0.39999999999417923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73040.039999999994</v>
      </c>
      <c r="D265" s="2">
        <f>'PR-RAS'!E269</f>
        <v>74832.639999999999</v>
      </c>
      <c r="E265" s="2">
        <v>0</v>
      </c>
      <c r="F265" s="2">
        <v>0</v>
      </c>
      <c r="G265" s="3">
        <f t="shared" si="0"/>
        <v>58794.204480000008</v>
      </c>
      <c r="H265" s="3">
        <f t="shared" si="1"/>
        <v>0.39999999999417923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71043.56</v>
      </c>
      <c r="D266" s="2">
        <f>'PR-RAS'!E270</f>
        <v>73232.639999999999</v>
      </c>
      <c r="E266" s="2">
        <v>0</v>
      </c>
      <c r="F266" s="2">
        <v>0</v>
      </c>
      <c r="G266" s="3">
        <f t="shared" si="0"/>
        <v>57639.842600000004</v>
      </c>
      <c r="H266" s="3">
        <f t="shared" si="1"/>
        <v>0.80000000000291038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1996.48</v>
      </c>
      <c r="D267" s="2">
        <f>'PR-RAS'!E271</f>
        <v>1600</v>
      </c>
      <c r="E267" s="2">
        <v>0</v>
      </c>
      <c r="F267" s="2">
        <v>0</v>
      </c>
      <c r="G267" s="3">
        <f t="shared" si="0"/>
        <v>1382.26368</v>
      </c>
      <c r="H267" s="3">
        <f t="shared" si="1"/>
        <v>0.48000000000001819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81897.63</v>
      </c>
      <c r="D269" s="2">
        <f>'PR-RAS'!E273</f>
        <v>161185.91999999998</v>
      </c>
      <c r="E269" s="2">
        <v>0</v>
      </c>
      <c r="F269" s="2">
        <v>0</v>
      </c>
      <c r="G269" s="3">
        <f t="shared" si="0"/>
        <v>108344.21795999999</v>
      </c>
      <c r="H269" s="3">
        <f t="shared" si="1"/>
        <v>0.45000000001164153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60200</v>
      </c>
      <c r="D270" s="2">
        <f>'PR-RAS'!E274</f>
        <v>0</v>
      </c>
      <c r="E270" s="2">
        <v>0</v>
      </c>
      <c r="F270" s="2">
        <v>0</v>
      </c>
      <c r="G270" s="3">
        <f t="shared" si="0"/>
        <v>16193.800000000001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60200</v>
      </c>
      <c r="D271" s="2">
        <f>'PR-RAS'!E275</f>
        <v>0</v>
      </c>
      <c r="E271" s="2">
        <v>0</v>
      </c>
      <c r="F271" s="2">
        <v>0</v>
      </c>
      <c r="G271" s="3">
        <f t="shared" si="0"/>
        <v>16254.000000000002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19850</v>
      </c>
      <c r="D274" s="2">
        <f>'PR-RAS'!E278</f>
        <v>27085.4</v>
      </c>
      <c r="E274" s="2">
        <v>0</v>
      </c>
      <c r="F274" s="2">
        <v>0</v>
      </c>
      <c r="G274" s="3">
        <f t="shared" si="0"/>
        <v>20207.678400000001</v>
      </c>
      <c r="H274" s="3">
        <f t="shared" si="1"/>
        <v>0.40000000000145519</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19850</v>
      </c>
      <c r="D275" s="2">
        <f>'PR-RAS'!E279</f>
        <v>27085.4</v>
      </c>
      <c r="E275" s="2">
        <v>0</v>
      </c>
      <c r="F275" s="2">
        <v>0</v>
      </c>
      <c r="G275" s="3">
        <f t="shared" ref="G275:G528" si="12">(B275/1000)*(C275*1+D275*2)</f>
        <v>20281.699200000003</v>
      </c>
      <c r="H275" s="3">
        <f t="shared" ref="H275:H528" si="13">ABS(C275-ROUND(C275,0))+ABS(D275-ROUND(D275,0))</f>
        <v>0.40000000000145519</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1847.63</v>
      </c>
      <c r="D285" s="2">
        <f>'PR-RAS'!E289</f>
        <v>134100.51999999999</v>
      </c>
      <c r="E285" s="2">
        <v>0</v>
      </c>
      <c r="F285" s="2">
        <v>0</v>
      </c>
      <c r="G285" s="3">
        <f t="shared" si="12"/>
        <v>76693.822279999993</v>
      </c>
      <c r="H285" s="3">
        <f t="shared" si="13"/>
        <v>0.85000000001036824</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1847.63</v>
      </c>
      <c r="D286" s="2">
        <f>'PR-RAS'!E290</f>
        <v>134100.51999999999</v>
      </c>
      <c r="E286" s="2">
        <v>0</v>
      </c>
      <c r="F286" s="2">
        <v>0</v>
      </c>
      <c r="G286" s="3">
        <f t="shared" si="12"/>
        <v>76963.870949999982</v>
      </c>
      <c r="H286" s="3">
        <f t="shared" si="13"/>
        <v>0.85000000001036824</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265904.86</v>
      </c>
      <c r="D295" s="2">
        <f>'PR-RAS'!E299</f>
        <v>437687.1</v>
      </c>
      <c r="E295" s="2">
        <v>0</v>
      </c>
      <c r="F295" s="2">
        <v>0</v>
      </c>
      <c r="G295" s="3">
        <f t="shared" si="12"/>
        <v>335536.04363999999</v>
      </c>
      <c r="H295" s="3">
        <f t="shared" si="13"/>
        <v>0.23999999999068677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474542.1100000001</v>
      </c>
      <c r="D296" s="2">
        <f>'PR-RAS'!E300</f>
        <v>120199.19999999995</v>
      </c>
      <c r="E296" s="2">
        <v>0</v>
      </c>
      <c r="F296" s="2">
        <v>0</v>
      </c>
      <c r="G296" s="3">
        <f t="shared" si="12"/>
        <v>210907.45045</v>
      </c>
      <c r="H296" s="3">
        <f t="shared" si="13"/>
        <v>0.31000000005587935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24978.880000000001</v>
      </c>
      <c r="D300" s="2">
        <f>'PR-RAS'!E304</f>
        <v>35546.54</v>
      </c>
      <c r="E300" s="2">
        <v>0</v>
      </c>
      <c r="F300" s="2">
        <v>0</v>
      </c>
      <c r="G300" s="3">
        <f t="shared" si="12"/>
        <v>28725.516040000002</v>
      </c>
      <c r="H300" s="3">
        <f t="shared" si="13"/>
        <v>0.57999999999810825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506.36</v>
      </c>
      <c r="D301" s="2">
        <f>'PR-RAS'!E305</f>
        <v>651.45000000000005</v>
      </c>
      <c r="E301" s="2">
        <v>0</v>
      </c>
      <c r="F301" s="2">
        <v>0</v>
      </c>
      <c r="G301" s="3">
        <f t="shared" si="12"/>
        <v>542.77800000000002</v>
      </c>
      <c r="H301" s="3">
        <f t="shared" si="13"/>
        <v>0.81000000000005912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10525.49</v>
      </c>
      <c r="E303" s="2">
        <v>0</v>
      </c>
      <c r="F303" s="2">
        <v>0</v>
      </c>
      <c r="G303" s="3">
        <f t="shared" si="12"/>
        <v>6357.3959599999998</v>
      </c>
      <c r="H303" s="3">
        <f t="shared" si="13"/>
        <v>0.48999999999978172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10525.49</v>
      </c>
      <c r="E304" s="2">
        <v>0</v>
      </c>
      <c r="F304" s="2">
        <v>0</v>
      </c>
      <c r="G304" s="3">
        <f t="shared" si="12"/>
        <v>6378.4469399999998</v>
      </c>
      <c r="H304" s="3">
        <f t="shared" si="13"/>
        <v>0.48999999999978172</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10525.49</v>
      </c>
      <c r="E305" s="2">
        <v>0</v>
      </c>
      <c r="F305" s="2">
        <v>0</v>
      </c>
      <c r="G305" s="3">
        <f t="shared" si="12"/>
        <v>6399.4979199999998</v>
      </c>
      <c r="H305" s="3">
        <f t="shared" si="13"/>
        <v>0.48999999999978172</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10525.49</v>
      </c>
      <c r="E306" s="2">
        <v>0</v>
      </c>
      <c r="F306" s="2">
        <v>0</v>
      </c>
      <c r="G306" s="3">
        <f t="shared" si="12"/>
        <v>6420.5488999999998</v>
      </c>
      <c r="H306" s="3">
        <f t="shared" si="13"/>
        <v>0.48999999999978172</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546718.75</v>
      </c>
      <c r="D355" s="2">
        <f>'PR-RAS'!E360</f>
        <v>112157.19</v>
      </c>
      <c r="E355" s="2">
        <v>0</v>
      </c>
      <c r="F355" s="2">
        <v>0</v>
      </c>
      <c r="G355" s="3">
        <f t="shared" si="12"/>
        <v>272945.72801999998</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546718.75</v>
      </c>
      <c r="D368" s="2">
        <f>'PR-RAS'!E373</f>
        <v>112157.19</v>
      </c>
      <c r="E368" s="2">
        <v>0</v>
      </c>
      <c r="F368" s="2">
        <v>0</v>
      </c>
      <c r="G368" s="3">
        <f t="shared" si="12"/>
        <v>282969.15870999999</v>
      </c>
      <c r="H368" s="3">
        <f t="shared" si="13"/>
        <v>0.44000000000232831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523431.75000000006</v>
      </c>
      <c r="D369" s="2">
        <f>'PR-RAS'!E374</f>
        <v>95748.69</v>
      </c>
      <c r="E369" s="2">
        <v>0</v>
      </c>
      <c r="F369" s="2">
        <v>0</v>
      </c>
      <c r="G369" s="3">
        <f t="shared" si="12"/>
        <v>263093.91984000005</v>
      </c>
      <c r="H369" s="3">
        <f t="shared" si="13"/>
        <v>0.55999999993946403</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201014.1</v>
      </c>
      <c r="D371" s="2">
        <f>'PR-RAS'!E376</f>
        <v>53436.34</v>
      </c>
      <c r="E371" s="2">
        <v>0</v>
      </c>
      <c r="F371" s="2">
        <v>0</v>
      </c>
      <c r="G371" s="3">
        <f t="shared" si="12"/>
        <v>113918.10860000001</v>
      </c>
      <c r="H371" s="3">
        <f t="shared" si="13"/>
        <v>0.44000000000232831</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317470.33</v>
      </c>
      <c r="D372" s="2">
        <f>'PR-RAS'!E377</f>
        <v>38112.35</v>
      </c>
      <c r="E372" s="2">
        <v>0</v>
      </c>
      <c r="F372" s="2">
        <v>0</v>
      </c>
      <c r="G372" s="3">
        <f t="shared" si="12"/>
        <v>146060.85613</v>
      </c>
      <c r="H372" s="3">
        <f t="shared" si="13"/>
        <v>0.68000000001484295</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4947.32</v>
      </c>
      <c r="D373" s="2">
        <f>'PR-RAS'!E378</f>
        <v>4200</v>
      </c>
      <c r="E373" s="2">
        <v>0</v>
      </c>
      <c r="F373" s="2">
        <v>0</v>
      </c>
      <c r="G373" s="3">
        <f t="shared" si="12"/>
        <v>4965.2030399999994</v>
      </c>
      <c r="H373" s="3">
        <f t="shared" si="13"/>
        <v>0.31999999999970896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18162</v>
      </c>
      <c r="D374" s="2">
        <f>'PR-RAS'!E379</f>
        <v>2033.5</v>
      </c>
      <c r="E374" s="2">
        <v>0</v>
      </c>
      <c r="F374" s="2">
        <v>0</v>
      </c>
      <c r="G374" s="3">
        <f t="shared" si="12"/>
        <v>8291.4169999999995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18162</v>
      </c>
      <c r="D381" s="2">
        <f>'PR-RAS'!E386</f>
        <v>2033.5</v>
      </c>
      <c r="E381" s="2">
        <v>0</v>
      </c>
      <c r="F381" s="2">
        <v>0</v>
      </c>
      <c r="G381" s="3">
        <f t="shared" si="12"/>
        <v>8447.02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5125</v>
      </c>
      <c r="D396" s="2">
        <f>'PR-RAS'!E401</f>
        <v>14375</v>
      </c>
      <c r="E396" s="2">
        <v>0</v>
      </c>
      <c r="F396" s="2">
        <v>0</v>
      </c>
      <c r="G396" s="3">
        <f t="shared" si="12"/>
        <v>13380.625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5125</v>
      </c>
      <c r="D400" s="2">
        <f>'PR-RAS'!E405</f>
        <v>14375</v>
      </c>
      <c r="E400" s="2">
        <v>0</v>
      </c>
      <c r="F400" s="2">
        <v>0</v>
      </c>
      <c r="G400" s="3">
        <f t="shared" si="12"/>
        <v>13516.125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546718.75</v>
      </c>
      <c r="D413" s="2">
        <f>'PR-RAS'!E418</f>
        <v>101631.7</v>
      </c>
      <c r="E413" s="2">
        <v>0</v>
      </c>
      <c r="F413" s="2">
        <v>0</v>
      </c>
      <c r="G413" s="3">
        <f t="shared" si="12"/>
        <v>308992.6458</v>
      </c>
      <c r="H413" s="3">
        <f t="shared" si="13"/>
        <v>0.55000000000291038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740446.97000000009</v>
      </c>
      <c r="D417" s="2">
        <f>'PR-RAS'!E422</f>
        <v>568411.78999999992</v>
      </c>
      <c r="E417" s="2">
        <v>0</v>
      </c>
      <c r="F417" s="2">
        <v>0</v>
      </c>
      <c r="G417" s="3">
        <f t="shared" si="12"/>
        <v>780944.54879999987</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812623.61</v>
      </c>
      <c r="D418" s="2">
        <f>'PR-RAS'!E423</f>
        <v>549844.29</v>
      </c>
      <c r="E418" s="2">
        <v>0</v>
      </c>
      <c r="F418" s="2">
        <v>0</v>
      </c>
      <c r="G418" s="3">
        <f t="shared" si="12"/>
        <v>797434.18322999997</v>
      </c>
      <c r="H418" s="3">
        <f t="shared" si="13"/>
        <v>0.68000000005122274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18567.499999999884</v>
      </c>
      <c r="E419" s="2">
        <v>0</v>
      </c>
      <c r="F419" s="2">
        <v>0</v>
      </c>
      <c r="G419" s="3">
        <f t="shared" si="12"/>
        <v>15522.429999999902</v>
      </c>
      <c r="H419" s="3">
        <f t="shared" si="13"/>
        <v>0.49999999988358468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72176.639999999898</v>
      </c>
      <c r="D420" s="2">
        <f>'PR-RAS'!E425</f>
        <v>0</v>
      </c>
      <c r="E420" s="2">
        <v>0</v>
      </c>
      <c r="F420" s="2">
        <v>0</v>
      </c>
      <c r="G420" s="3">
        <f t="shared" si="12"/>
        <v>30242.012159999955</v>
      </c>
      <c r="H420" s="3">
        <f t="shared" si="13"/>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24978.880000000001</v>
      </c>
      <c r="D423" s="2">
        <f>'PR-RAS'!E428</f>
        <v>35546.54</v>
      </c>
      <c r="E423" s="2">
        <v>0</v>
      </c>
      <c r="F423" s="2">
        <v>0</v>
      </c>
      <c r="G423" s="3">
        <f t="shared" si="12"/>
        <v>40542.367120000003</v>
      </c>
      <c r="H423" s="3">
        <f t="shared" si="13"/>
        <v>0.57999999999810825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400600</v>
      </c>
      <c r="E424" s="2">
        <v>0</v>
      </c>
      <c r="F424" s="2">
        <v>0</v>
      </c>
      <c r="G424" s="3">
        <f t="shared" si="12"/>
        <v>338907.6</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600</v>
      </c>
      <c r="E425" s="2">
        <v>0</v>
      </c>
      <c r="F425" s="2">
        <v>0</v>
      </c>
      <c r="G425" s="3">
        <f t="shared" si="12"/>
        <v>508.8</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600</v>
      </c>
      <c r="E431" s="2">
        <v>0</v>
      </c>
      <c r="F431" s="2">
        <v>0</v>
      </c>
      <c r="G431" s="3">
        <f t="shared" si="12"/>
        <v>516</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600</v>
      </c>
      <c r="E432" s="2">
        <v>0</v>
      </c>
      <c r="F432" s="2">
        <v>0</v>
      </c>
      <c r="G432" s="3">
        <f t="shared" si="12"/>
        <v>517.20000000000005</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400000</v>
      </c>
      <c r="E485" s="2">
        <v>0</v>
      </c>
      <c r="F485" s="2">
        <v>0</v>
      </c>
      <c r="G485" s="3">
        <f t="shared" si="12"/>
        <v>387200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400000</v>
      </c>
      <c r="E496" s="2">
        <v>0</v>
      </c>
      <c r="F496" s="2">
        <v>0</v>
      </c>
      <c r="G496" s="3">
        <f t="shared" si="12"/>
        <v>396000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400000</v>
      </c>
      <c r="E498" s="2">
        <v>0</v>
      </c>
      <c r="F498" s="2">
        <v>0</v>
      </c>
      <c r="G498" s="3">
        <f t="shared" si="12"/>
        <v>397600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34278.89</v>
      </c>
      <c r="E529" s="2">
        <v>0</v>
      </c>
      <c r="F529" s="2">
        <v>0</v>
      </c>
      <c r="G529" s="3">
        <f t="shared" ref="G529:G836" si="14">(B529/1000)*(C529*1+D529*2)</f>
        <v>36198.507839999998</v>
      </c>
      <c r="H529" s="3">
        <f t="shared" ref="H529:H836" si="15">ABS(C529-ROUND(C529,0))+ABS(D529-ROUND(D529,0))</f>
        <v>0.11000000000058208</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34278.89</v>
      </c>
      <c r="E591" s="2">
        <v>0</v>
      </c>
      <c r="F591" s="2">
        <v>0</v>
      </c>
      <c r="G591" s="3">
        <f t="shared" si="14"/>
        <v>40449.090199999999</v>
      </c>
      <c r="H591" s="3">
        <f t="shared" si="15"/>
        <v>0.11000000000058208</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34278.89</v>
      </c>
      <c r="E603" s="2">
        <v>0</v>
      </c>
      <c r="F603" s="2">
        <v>0</v>
      </c>
      <c r="G603" s="3">
        <f t="shared" si="14"/>
        <v>41271.783559999996</v>
      </c>
      <c r="H603" s="3">
        <f t="shared" si="15"/>
        <v>0.11000000000058208</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34278.89</v>
      </c>
      <c r="E604" s="2">
        <v>0</v>
      </c>
      <c r="F604" s="2">
        <v>0</v>
      </c>
      <c r="G604" s="3">
        <f t="shared" si="14"/>
        <v>41340.341339999999</v>
      </c>
      <c r="H604" s="3">
        <f t="shared" si="15"/>
        <v>0.11000000000058208</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366321.11</v>
      </c>
      <c r="E633" s="2">
        <v>0</v>
      </c>
      <c r="F633" s="2">
        <v>0</v>
      </c>
      <c r="G633" s="3">
        <f t="shared" si="14"/>
        <v>463029.88303999999</v>
      </c>
      <c r="H633" s="3">
        <f t="shared" si="15"/>
        <v>0.10999999998603016</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740446.97000000009</v>
      </c>
      <c r="D637" s="2">
        <f>'PR-RAS'!E643</f>
        <v>969011.78999999992</v>
      </c>
      <c r="E637" s="2">
        <v>0</v>
      </c>
      <c r="F637" s="2">
        <v>0</v>
      </c>
      <c r="G637" s="3">
        <f t="shared" si="14"/>
        <v>1703507.2697999999</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812623.61</v>
      </c>
      <c r="D638" s="2">
        <f>'PR-RAS'!E644</f>
        <v>584123.18000000005</v>
      </c>
      <c r="E638" s="2">
        <v>0</v>
      </c>
      <c r="F638" s="2">
        <v>0</v>
      </c>
      <c r="G638" s="3">
        <f t="shared" si="14"/>
        <v>1261814.1708900002</v>
      </c>
      <c r="H638" s="3">
        <f t="shared" si="15"/>
        <v>0.57000000006519258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384888.60999999987</v>
      </c>
      <c r="E639" s="2">
        <v>0</v>
      </c>
      <c r="F639" s="2">
        <v>0</v>
      </c>
      <c r="G639" s="3">
        <f t="shared" si="14"/>
        <v>491117.86635999987</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72176.639999999898</v>
      </c>
      <c r="D640" s="2">
        <f>'PR-RAS'!E646</f>
        <v>0</v>
      </c>
      <c r="E640" s="2">
        <v>0</v>
      </c>
      <c r="F640" s="2">
        <v>0</v>
      </c>
      <c r="G640" s="3">
        <f t="shared" si="14"/>
        <v>46120.872959999935</v>
      </c>
      <c r="H640" s="3">
        <f t="shared" si="15"/>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384888.60999999987</v>
      </c>
      <c r="E643" s="2">
        <v>0</v>
      </c>
      <c r="F643" s="2">
        <v>0</v>
      </c>
      <c r="G643" s="3">
        <f t="shared" si="14"/>
        <v>494196.97523999983</v>
      </c>
      <c r="H643" s="3">
        <f t="shared" si="15"/>
        <v>0.39000000013038516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72176.639999999898</v>
      </c>
      <c r="D644" s="2">
        <f>'PR-RAS'!E650</f>
        <v>0</v>
      </c>
      <c r="E644" s="2">
        <v>0</v>
      </c>
      <c r="F644" s="2">
        <v>0</v>
      </c>
      <c r="G644" s="3">
        <f t="shared" si="14"/>
        <v>46409.579519999934</v>
      </c>
      <c r="H644" s="3">
        <f t="shared" si="15"/>
        <v>0.36000000010244548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229865.56</v>
      </c>
      <c r="D646" s="2">
        <f>'PR-RAS'!E653</f>
        <v>21331.3</v>
      </c>
      <c r="E646" s="2">
        <v>0</v>
      </c>
      <c r="F646" s="2">
        <v>0</v>
      </c>
      <c r="G646" s="3">
        <f t="shared" si="14"/>
        <v>175780.66319999998</v>
      </c>
      <c r="H646" s="3">
        <f t="shared" si="15"/>
        <v>0.74000000000160071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740845.13</v>
      </c>
      <c r="D647" s="2">
        <f>'PR-RAS'!E654</f>
        <v>974124.03</v>
      </c>
      <c r="E647" s="2">
        <v>0</v>
      </c>
      <c r="F647" s="2">
        <v>0</v>
      </c>
      <c r="G647" s="3">
        <f t="shared" si="14"/>
        <v>1737154.20074</v>
      </c>
      <c r="H647" s="3">
        <f t="shared" si="15"/>
        <v>0.16000000003259629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731237.91</v>
      </c>
      <c r="D648" s="2">
        <f>'PR-RAS'!E655</f>
        <v>967551.4</v>
      </c>
      <c r="E648" s="2">
        <v>0</v>
      </c>
      <c r="F648" s="2">
        <v>0</v>
      </c>
      <c r="G648" s="3">
        <f t="shared" si="14"/>
        <v>1725122.43937</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239472.77999999991</v>
      </c>
      <c r="D649" s="2">
        <f>'PR-RAS'!E656</f>
        <v>27903.930000000051</v>
      </c>
      <c r="E649" s="2">
        <v>0</v>
      </c>
      <c r="F649" s="2">
        <v>0</v>
      </c>
      <c r="G649" s="3">
        <f t="shared" si="14"/>
        <v>191341.85472</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v>
      </c>
      <c r="D650" s="2">
        <f>'PR-RAS'!E657</f>
        <v>8</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48.09</v>
      </c>
      <c r="D655" s="2">
        <f>'PR-RAS'!E662</f>
        <v>48.09</v>
      </c>
      <c r="E655" s="2">
        <v>0</v>
      </c>
      <c r="F655" s="2">
        <v>0</v>
      </c>
      <c r="G655" s="3">
        <f t="shared" si="14"/>
        <v>94.352580000000017</v>
      </c>
      <c r="H655" s="3">
        <f t="shared" si="15"/>
        <v>0.18000000000000682</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8903.0400000000009</v>
      </c>
      <c r="D657" s="2">
        <f>'PR-RAS'!E664</f>
        <v>8442.33</v>
      </c>
      <c r="E657" s="2">
        <v>0</v>
      </c>
      <c r="F657" s="2">
        <v>0</v>
      </c>
      <c r="G657" s="3">
        <f t="shared" si="16"/>
        <v>16916.731200000002</v>
      </c>
      <c r="H657" s="3">
        <f t="shared" si="17"/>
        <v>0.37000000000080036</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156501.75</v>
      </c>
      <c r="D662" s="2">
        <f>'PR-RAS'!E669</f>
        <v>160175.31</v>
      </c>
      <c r="E662" s="2">
        <v>0</v>
      </c>
      <c r="F662" s="2">
        <v>0</v>
      </c>
      <c r="G662" s="3">
        <f t="shared" si="14"/>
        <v>315199.41657</v>
      </c>
      <c r="H662" s="3">
        <f t="shared" si="15"/>
        <v>0.55999999999767169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131348.66</v>
      </c>
      <c r="D666" s="2">
        <f>'PR-RAS'!E673</f>
        <v>0</v>
      </c>
      <c r="E666" s="2">
        <v>0</v>
      </c>
      <c r="F666" s="2">
        <v>0</v>
      </c>
      <c r="G666" s="3">
        <f t="shared" si="14"/>
        <v>87346.858900000007</v>
      </c>
      <c r="H666" s="3">
        <f t="shared" si="15"/>
        <v>0.33999999999650754</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180000</v>
      </c>
      <c r="D699" s="2">
        <f>'PR-RAS'!E706</f>
        <v>92772.17</v>
      </c>
      <c r="E699" s="2">
        <v>0</v>
      </c>
      <c r="F699" s="2">
        <v>0</v>
      </c>
      <c r="G699" s="3">
        <f t="shared" si="14"/>
        <v>255149.94931999996</v>
      </c>
      <c r="H699" s="3">
        <f t="shared" si="15"/>
        <v>0.16999999999825377</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3296.45</v>
      </c>
      <c r="D704" s="2">
        <f>'PR-RAS'!E711</f>
        <v>2698.25</v>
      </c>
      <c r="E704" s="2">
        <v>0</v>
      </c>
      <c r="F704" s="2">
        <v>0</v>
      </c>
      <c r="G704" s="3">
        <f t="shared" ref="G704:G707" si="20">(B704/1000)*(C704*1+D704*2)</f>
        <v>6111.1438500000004</v>
      </c>
      <c r="H704" s="3">
        <f t="shared" ref="H704:H707" si="21">ABS(C704-ROUND(C704,0))+ABS(D704-ROUND(D704,0))</f>
        <v>0.6999999999998181</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0.36</v>
      </c>
      <c r="D705" s="2">
        <f>'PR-RAS'!E712</f>
        <v>0.28000000000000003</v>
      </c>
      <c r="E705" s="2">
        <v>0</v>
      </c>
      <c r="F705" s="2">
        <v>0</v>
      </c>
      <c r="G705" s="3">
        <f t="shared" si="20"/>
        <v>0.64768000000000003</v>
      </c>
      <c r="H705" s="3">
        <f t="shared" si="21"/>
        <v>0.64</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1091.48</v>
      </c>
      <c r="D727" s="2">
        <f>'PR-RAS'!E734</f>
        <v>871.2</v>
      </c>
      <c r="E727" s="2">
        <v>0</v>
      </c>
      <c r="F727" s="2">
        <v>0</v>
      </c>
      <c r="G727" s="3">
        <f t="shared" si="14"/>
        <v>2057.3968800000002</v>
      </c>
      <c r="H727" s="3">
        <f t="shared" si="15"/>
        <v>0.68000000000006366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154.02000000000001</v>
      </c>
      <c r="E729" s="2">
        <v>0</v>
      </c>
      <c r="F729" s="2">
        <v>0</v>
      </c>
      <c r="G729" s="3">
        <f t="shared" si="14"/>
        <v>224.25312</v>
      </c>
      <c r="H729" s="3">
        <f t="shared" si="15"/>
        <v>2.0000000000010232E-2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2150.0300000000002</v>
      </c>
      <c r="D731" s="2">
        <f>'PR-RAS'!E738</f>
        <v>597.23</v>
      </c>
      <c r="E731" s="2">
        <v>0</v>
      </c>
      <c r="F731" s="2">
        <v>0</v>
      </c>
      <c r="G731" s="3">
        <f t="shared" si="14"/>
        <v>2441.4776999999999</v>
      </c>
      <c r="H731" s="3">
        <f t="shared" si="15"/>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198.17</v>
      </c>
      <c r="D734" s="2">
        <f>'PR-RAS'!E741</f>
        <v>2898.21</v>
      </c>
      <c r="E734" s="2">
        <v>0</v>
      </c>
      <c r="F734" s="2">
        <v>0</v>
      </c>
      <c r="G734" s="3">
        <f t="shared" si="14"/>
        <v>4394.0344699999996</v>
      </c>
      <c r="H734" s="3">
        <f t="shared" si="15"/>
        <v>0.38000000000002387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541.66999999999996</v>
      </c>
      <c r="E755" s="2">
        <v>0</v>
      </c>
      <c r="F755" s="2">
        <v>0</v>
      </c>
      <c r="G755" s="3">
        <f t="shared" si="14"/>
        <v>816.83835999999997</v>
      </c>
      <c r="H755" s="3">
        <f t="shared" si="15"/>
        <v>0.33000000000004093</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99.05</v>
      </c>
      <c r="E785" s="2">
        <v>0</v>
      </c>
      <c r="F785" s="2">
        <v>0</v>
      </c>
      <c r="G785" s="3">
        <f t="shared" si="14"/>
        <v>155.31040000000002</v>
      </c>
      <c r="H785" s="3">
        <f t="shared" si="15"/>
        <v>4.9999999999997158E-2</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66154.960000000006</v>
      </c>
      <c r="D836" s="2">
        <f>'PR-RAS'!E843</f>
        <v>69632.639999999999</v>
      </c>
      <c r="E836" s="2">
        <v>0</v>
      </c>
      <c r="F836" s="2">
        <v>0</v>
      </c>
      <c r="G836" s="3">
        <f t="shared" si="14"/>
        <v>171525.90039999998</v>
      </c>
      <c r="H836" s="3">
        <f t="shared" si="15"/>
        <v>0.39999999999417923</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1288.5999999999999</v>
      </c>
      <c r="D837" s="2">
        <f>'PR-RAS'!E844</f>
        <v>0</v>
      </c>
      <c r="E837" s="2">
        <v>0</v>
      </c>
      <c r="F837" s="2">
        <v>0</v>
      </c>
      <c r="G837" s="3">
        <f t="shared" ref="G837:G1010" si="34">(B837/1000)*(C837*1+D837*2)</f>
        <v>1077.2695999999999</v>
      </c>
      <c r="H837" s="3">
        <f t="shared" ref="H837:H1095" si="35">ABS(C837-ROUND(C837,0))+ABS(D837-ROUND(D837,0))</f>
        <v>0.40000000000009095</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3600</v>
      </c>
      <c r="D839" s="2">
        <f>'PR-RAS'!E846</f>
        <v>3600</v>
      </c>
      <c r="E839" s="2">
        <v>0</v>
      </c>
      <c r="F839" s="2">
        <v>0</v>
      </c>
      <c r="G839" s="3">
        <f t="shared" si="34"/>
        <v>9050.4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1246.48</v>
      </c>
      <c r="D845" s="2">
        <f>'PR-RAS'!E852</f>
        <v>1300</v>
      </c>
      <c r="E845" s="2">
        <v>0</v>
      </c>
      <c r="F845" s="2">
        <v>0</v>
      </c>
      <c r="G845" s="3">
        <f t="shared" si="34"/>
        <v>3246.4291199999998</v>
      </c>
      <c r="H845" s="3">
        <f t="shared" si="35"/>
        <v>0.48000000000001819</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750</v>
      </c>
      <c r="D848" s="2">
        <f>'PR-RAS'!E855</f>
        <v>300</v>
      </c>
      <c r="E848" s="2">
        <v>0</v>
      </c>
      <c r="F848" s="2">
        <v>0</v>
      </c>
      <c r="G848" s="3">
        <f t="shared" si="34"/>
        <v>1143.45</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1847.63</v>
      </c>
      <c r="D850" s="2">
        <f>'PR-RAS'!E857</f>
        <v>134100.51999999999</v>
      </c>
      <c r="E850" s="2">
        <v>0</v>
      </c>
      <c r="F850" s="2">
        <v>0</v>
      </c>
      <c r="G850" s="3">
        <f t="shared" si="34"/>
        <v>229271.32082999998</v>
      </c>
      <c r="H850" s="3">
        <f t="shared" si="35"/>
        <v>0.85000000001036824</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34278.89</v>
      </c>
      <c r="E973" s="2">
        <v>0</v>
      </c>
      <c r="F973" s="2">
        <v>0</v>
      </c>
      <c r="G973" s="3">
        <f t="shared" si="34"/>
        <v>66638.162159999993</v>
      </c>
      <c r="H973" s="3">
        <f t="shared" si="35"/>
        <v>0.11000000000058208</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1307995.73</v>
      </c>
      <c r="D1581" s="7"/>
      <c r="E1581" s="7">
        <v>0</v>
      </c>
      <c r="F1581" s="7">
        <v>0</v>
      </c>
      <c r="G1581" s="8">
        <f t="shared" ref="G1581:G1685" si="70">B1581/1000*C1581</f>
        <v>1307.9957300000001</v>
      </c>
      <c r="H1581" s="8">
        <f t="shared" ref="H1581:H1685" si="71">ABS(C1581-ROUND(C1581,0))</f>
        <v>0.27000000001862645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771580.65</v>
      </c>
      <c r="D1582" s="2">
        <v>0</v>
      </c>
      <c r="E1582" s="2">
        <v>0</v>
      </c>
      <c r="F1582" s="2">
        <v>0</v>
      </c>
      <c r="G1582" s="3">
        <f t="shared" si="70"/>
        <v>1543.1613</v>
      </c>
      <c r="H1582" s="3">
        <f t="shared" si="71"/>
        <v>0.34999999997671694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297492.25</v>
      </c>
      <c r="D1584" s="2">
        <v>0</v>
      </c>
      <c r="E1584" s="2">
        <v>0</v>
      </c>
      <c r="F1584" s="2">
        <v>0</v>
      </c>
      <c r="G1584" s="3">
        <f t="shared" si="70"/>
        <v>1189.9690000000001</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35362.870000000003</v>
      </c>
      <c r="D1585" s="2">
        <v>0</v>
      </c>
      <c r="E1585" s="2">
        <v>0</v>
      </c>
      <c r="F1585" s="2">
        <v>0</v>
      </c>
      <c r="G1585" s="3">
        <f t="shared" si="70"/>
        <v>176.81435000000002</v>
      </c>
      <c r="H1585" s="3">
        <f t="shared" si="71"/>
        <v>0.12999999999738066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77426.8</v>
      </c>
      <c r="D1586" s="2">
        <v>0</v>
      </c>
      <c r="E1586" s="2">
        <v>0</v>
      </c>
      <c r="F1586" s="2">
        <v>0</v>
      </c>
      <c r="G1586" s="3">
        <f t="shared" si="70"/>
        <v>464.56080000000003</v>
      </c>
      <c r="H1586" s="3">
        <f t="shared" si="71"/>
        <v>0.19999999999708962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7728.32</v>
      </c>
      <c r="D1587" s="2">
        <v>0</v>
      </c>
      <c r="E1587" s="2">
        <v>0</v>
      </c>
      <c r="F1587" s="2">
        <v>0</v>
      </c>
      <c r="G1587" s="3">
        <f t="shared" si="70"/>
        <v>54.098239999999997</v>
      </c>
      <c r="H1587" s="3">
        <f t="shared" si="71"/>
        <v>0.31999999999970896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445.5</v>
      </c>
      <c r="D1589" s="2">
        <v>0</v>
      </c>
      <c r="E1589" s="2">
        <v>0</v>
      </c>
      <c r="F1589" s="2">
        <v>0</v>
      </c>
      <c r="G1589" s="3">
        <f>B1589/1000*C1589</f>
        <v>4.0095000000000001</v>
      </c>
      <c r="H1589" s="3">
        <f>ABS(C1589-ROUND(C1589,0))</f>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300</v>
      </c>
      <c r="D1590" s="2">
        <v>0</v>
      </c>
      <c r="E1590" s="2">
        <v>0</v>
      </c>
      <c r="F1590" s="2">
        <v>0</v>
      </c>
      <c r="G1590" s="3">
        <f t="shared" si="70"/>
        <v>3</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134100.51999999999</v>
      </c>
      <c r="D1591" s="2">
        <v>0</v>
      </c>
      <c r="E1591" s="2">
        <v>0</v>
      </c>
      <c r="F1591" s="2">
        <v>0</v>
      </c>
      <c r="G1591" s="3">
        <f t="shared" si="70"/>
        <v>1475.1057199999998</v>
      </c>
      <c r="H1591" s="3">
        <f t="shared" si="71"/>
        <v>0.48000000001047738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42128.24</v>
      </c>
      <c r="D1592" s="2">
        <v>0</v>
      </c>
      <c r="E1592" s="2">
        <v>0</v>
      </c>
      <c r="F1592" s="2">
        <v>0</v>
      </c>
      <c r="G1592" s="3">
        <f t="shared" si="70"/>
        <v>505.53888000000001</v>
      </c>
      <c r="H1592" s="3">
        <f t="shared" si="71"/>
        <v>0.23999999999796273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74044.84</v>
      </c>
      <c r="D1593" s="2">
        <v>0</v>
      </c>
      <c r="E1593" s="2">
        <v>0</v>
      </c>
      <c r="F1593" s="2">
        <v>0</v>
      </c>
      <c r="G1593" s="3">
        <f t="shared" si="70"/>
        <v>962.58291999999994</v>
      </c>
      <c r="H1593" s="3">
        <f t="shared" si="71"/>
        <v>0.16000000000349246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400000</v>
      </c>
      <c r="D1594" s="2">
        <v>0</v>
      </c>
      <c r="E1594" s="2">
        <v>0</v>
      </c>
      <c r="F1594" s="2">
        <v>0</v>
      </c>
      <c r="G1594" s="3">
        <f t="shared" si="70"/>
        <v>5600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400000</v>
      </c>
      <c r="D1598" s="2">
        <v>0</v>
      </c>
      <c r="E1598" s="2">
        <v>0</v>
      </c>
      <c r="F1598" s="2">
        <v>0</v>
      </c>
      <c r="G1598" s="3">
        <f t="shared" si="70"/>
        <v>7199.9999999999991</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43.56</v>
      </c>
      <c r="D1600" s="2">
        <v>0</v>
      </c>
      <c r="E1600" s="2">
        <v>0</v>
      </c>
      <c r="F1600" s="2">
        <v>0</v>
      </c>
      <c r="G1600" s="3">
        <f>B1600/1000*C1600</f>
        <v>0.87120000000000009</v>
      </c>
      <c r="H1600" s="3">
        <f>ABS(C1600-ROUND(C1600,0))</f>
        <v>0.43999999999999773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783279.75</v>
      </c>
      <c r="D1601" s="2">
        <v>0</v>
      </c>
      <c r="E1601" s="2">
        <v>0</v>
      </c>
      <c r="F1601" s="2">
        <v>0</v>
      </c>
      <c r="G1601" s="3">
        <f t="shared" si="70"/>
        <v>16448.874750000003</v>
      </c>
      <c r="H1601" s="3">
        <f t="shared" si="71"/>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189847.72999999998</v>
      </c>
      <c r="D1603" s="2">
        <v>0</v>
      </c>
      <c r="E1603" s="2">
        <v>0</v>
      </c>
      <c r="F1603" s="2">
        <v>0</v>
      </c>
      <c r="G1603" s="3">
        <f t="shared" si="70"/>
        <v>4366.4977899999994</v>
      </c>
      <c r="H1603" s="3">
        <f t="shared" si="71"/>
        <v>0.27000000001862645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52270.83</v>
      </c>
      <c r="D1604" s="2">
        <v>0</v>
      </c>
      <c r="E1604" s="2">
        <v>0</v>
      </c>
      <c r="F1604" s="2">
        <v>0</v>
      </c>
      <c r="G1604" s="3">
        <f t="shared" si="70"/>
        <v>1254.49992</v>
      </c>
      <c r="H1604" s="3">
        <f t="shared" si="71"/>
        <v>0.16999999999825377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85194.23</v>
      </c>
      <c r="D1605" s="2">
        <v>0</v>
      </c>
      <c r="E1605" s="2">
        <v>0</v>
      </c>
      <c r="F1605" s="2">
        <v>0</v>
      </c>
      <c r="G1605" s="3">
        <f t="shared" si="70"/>
        <v>2129.8557500000002</v>
      </c>
      <c r="H1605" s="3">
        <f t="shared" si="71"/>
        <v>0.22999999999592546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7477.87</v>
      </c>
      <c r="D1606" s="2">
        <v>0</v>
      </c>
      <c r="E1606" s="2">
        <v>0</v>
      </c>
      <c r="F1606" s="2">
        <v>0</v>
      </c>
      <c r="G1606" s="3">
        <f t="shared" si="70"/>
        <v>194.42461999999998</v>
      </c>
      <c r="H1606" s="3">
        <f t="shared" si="71"/>
        <v>0.13000000000010914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617.5</v>
      </c>
      <c r="D1608" s="2">
        <v>0</v>
      </c>
      <c r="E1608" s="2">
        <v>0</v>
      </c>
      <c r="F1608" s="2">
        <v>0</v>
      </c>
      <c r="G1608" s="3">
        <f>B1608/1000*C1608</f>
        <v>17.29</v>
      </c>
      <c r="H1608" s="3">
        <f>ABS(C1608-ROUND(C1608,0))</f>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300</v>
      </c>
      <c r="D1609" s="2">
        <v>0</v>
      </c>
      <c r="E1609" s="2">
        <v>0</v>
      </c>
      <c r="F1609" s="2">
        <v>0</v>
      </c>
      <c r="G1609" s="3">
        <f t="shared" si="70"/>
        <v>8.7000000000000011</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43987.3</v>
      </c>
      <c r="D1611" s="2">
        <v>0</v>
      </c>
      <c r="E1611" s="2">
        <v>0</v>
      </c>
      <c r="F1611" s="2">
        <v>0</v>
      </c>
      <c r="G1611" s="3">
        <f t="shared" si="70"/>
        <v>1363.6063000000001</v>
      </c>
      <c r="H1611" s="3">
        <f t="shared" si="71"/>
        <v>0.30000000000291038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559109.56999999995</v>
      </c>
      <c r="D1612" s="2">
        <v>0</v>
      </c>
      <c r="E1612" s="2">
        <v>0</v>
      </c>
      <c r="F1612" s="2">
        <v>0</v>
      </c>
      <c r="G1612" s="3">
        <f t="shared" si="70"/>
        <v>17891.506239999999</v>
      </c>
      <c r="H1612" s="3">
        <f t="shared" si="71"/>
        <v>0.43000000005122274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34278.89</v>
      </c>
      <c r="D1613" s="2">
        <v>0</v>
      </c>
      <c r="E1613" s="2">
        <v>0</v>
      </c>
      <c r="F1613" s="2">
        <v>0</v>
      </c>
      <c r="G1613" s="3">
        <f t="shared" si="70"/>
        <v>1131.2033699999999</v>
      </c>
      <c r="H1613" s="3">
        <f t="shared" si="71"/>
        <v>0.11000000000058208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34278.89</v>
      </c>
      <c r="D1617" s="2">
        <v>0</v>
      </c>
      <c r="E1617" s="2">
        <v>0</v>
      </c>
      <c r="F1617" s="2">
        <v>0</v>
      </c>
      <c r="G1617" s="3">
        <f t="shared" si="70"/>
        <v>1268.3189299999999</v>
      </c>
      <c r="H1617" s="3">
        <f t="shared" si="71"/>
        <v>0.11000000000058208</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43.56</v>
      </c>
      <c r="D1619" s="2">
        <v>0</v>
      </c>
      <c r="E1619" s="2">
        <v>0</v>
      </c>
      <c r="F1619" s="2">
        <v>0</v>
      </c>
      <c r="G1619" s="3">
        <f>B1619/1000*C1619</f>
        <v>1.6988400000000001</v>
      </c>
      <c r="H1619" s="3">
        <f>ABS(C1619-ROUND(C1619,0))</f>
        <v>0.43999999999999773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1296296.6299999999</v>
      </c>
      <c r="D1620" s="2">
        <v>0</v>
      </c>
      <c r="E1620" s="2">
        <v>0</v>
      </c>
      <c r="F1620" s="2">
        <v>0</v>
      </c>
      <c r="G1620" s="3">
        <f t="shared" si="70"/>
        <v>51851.8652</v>
      </c>
      <c r="H1620" s="3">
        <f t="shared" si="71"/>
        <v>0.37000000011175871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134100.51999999999</v>
      </c>
      <c r="D1621" s="2">
        <v>0</v>
      </c>
      <c r="E1621" s="2">
        <v>0</v>
      </c>
      <c r="F1621" s="2">
        <v>0</v>
      </c>
      <c r="G1621" s="3">
        <f t="shared" si="70"/>
        <v>5498.1213200000002</v>
      </c>
      <c r="H1621" s="3">
        <f t="shared" si="71"/>
        <v>0.48000000001047738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134100.51999999999</v>
      </c>
      <c r="D1627" s="2">
        <v>0</v>
      </c>
      <c r="E1627" s="2">
        <v>0</v>
      </c>
      <c r="F1627" s="2">
        <v>0</v>
      </c>
      <c r="G1627" s="3">
        <f t="shared" si="70"/>
        <v>6302.72444</v>
      </c>
      <c r="H1627" s="3">
        <f t="shared" si="71"/>
        <v>0.48000000001047738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134100.51999999999</v>
      </c>
      <c r="D1658" s="2">
        <v>0</v>
      </c>
      <c r="E1658" s="2">
        <v>0</v>
      </c>
      <c r="F1658" s="2">
        <v>0</v>
      </c>
      <c r="G1658" s="3">
        <f t="shared" si="70"/>
        <v>10459.840559999999</v>
      </c>
      <c r="H1658" s="3">
        <f t="shared" si="71"/>
        <v>0.48000000001047738</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134100.51999999999</v>
      </c>
      <c r="D1659" s="2">
        <v>0</v>
      </c>
      <c r="E1659" s="2">
        <v>0</v>
      </c>
      <c r="F1659" s="2">
        <v>0</v>
      </c>
      <c r="G1659" s="3">
        <f t="shared" si="70"/>
        <v>10593.941079999999</v>
      </c>
      <c r="H1659" s="3">
        <f t="shared" si="71"/>
        <v>0.48000000001047738</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1162196.1100000001</v>
      </c>
      <c r="D1680" s="2">
        <v>0</v>
      </c>
      <c r="E1680" s="2">
        <v>0</v>
      </c>
      <c r="F1680" s="2">
        <v>0</v>
      </c>
      <c r="G1680" s="3">
        <f t="shared" si="70"/>
        <v>116219.61100000002</v>
      </c>
      <c r="H1680" s="3">
        <f t="shared" si="71"/>
        <v>0.11000000010244548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13637.45</v>
      </c>
      <c r="D1682" s="2">
        <v>0</v>
      </c>
      <c r="E1682" s="2">
        <v>0</v>
      </c>
      <c r="F1682" s="2">
        <v>0</v>
      </c>
      <c r="G1682" s="3">
        <f t="shared" si="70"/>
        <v>1391.0199</v>
      </c>
      <c r="H1682" s="3">
        <f t="shared" si="71"/>
        <v>0.4500000000007276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52436.34</v>
      </c>
      <c r="D1683" s="2">
        <v>0</v>
      </c>
      <c r="E1683" s="2">
        <v>0</v>
      </c>
      <c r="F1683" s="2">
        <v>0</v>
      </c>
      <c r="G1683" s="3">
        <f t="shared" si="70"/>
        <v>5400.9430199999997</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1096122.32</v>
      </c>
      <c r="D1684" s="2">
        <v>0</v>
      </c>
      <c r="E1684" s="2">
        <v>0</v>
      </c>
      <c r="F1684" s="2">
        <v>0</v>
      </c>
      <c r="G1684" s="3">
        <f>B1684/1000*C1684</f>
        <v>113996.72128</v>
      </c>
      <c r="H1684" s="3">
        <f>ABS(C1684-ROUND(C1684,0))</f>
        <v>0.32000000006519258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2019</v>
      </c>
      <c r="B1" s="413"/>
      <c r="C1" s="413"/>
    </row>
    <row r="2" spans="1:16" ht="33" customHeight="1" x14ac:dyDescent="0.25">
      <c r="A2" s="414" t="s">
        <v>2020</v>
      </c>
      <c r="B2" s="415"/>
      <c r="C2" s="405"/>
      <c r="D2" s="5"/>
      <c r="E2" s="5"/>
      <c r="F2" s="5"/>
      <c r="G2" s="5"/>
      <c r="H2" s="5"/>
      <c r="I2" s="5"/>
      <c r="J2" s="5"/>
      <c r="K2" s="5"/>
      <c r="L2" s="5"/>
      <c r="M2" s="5"/>
      <c r="N2" s="5"/>
      <c r="O2" s="5"/>
      <c r="P2" s="5"/>
    </row>
    <row r="3" spans="1:16" ht="18.75" customHeight="1" x14ac:dyDescent="0.25">
      <c r="A3" s="222" t="s">
        <v>2021</v>
      </c>
      <c r="B3" s="416" t="s">
        <v>2022</v>
      </c>
      <c r="C3" s="405"/>
      <c r="D3" s="5"/>
      <c r="E3" s="5"/>
      <c r="F3" s="5"/>
      <c r="G3" s="5"/>
      <c r="H3" s="5"/>
      <c r="I3" s="5"/>
      <c r="J3" s="5"/>
      <c r="K3" s="5"/>
      <c r="L3" s="5"/>
      <c r="M3" s="5"/>
      <c r="N3" s="5"/>
      <c r="O3" s="5"/>
      <c r="P3" s="5"/>
    </row>
    <row r="4" spans="1:16" ht="37.5" hidden="1" customHeight="1" x14ac:dyDescent="0.25">
      <c r="A4" s="223" t="s">
        <v>2023</v>
      </c>
      <c r="B4" s="404" t="s">
        <v>2024</v>
      </c>
      <c r="C4" s="405"/>
      <c r="D4" s="5"/>
      <c r="E4" s="5"/>
      <c r="F4" s="5"/>
      <c r="G4" s="5"/>
      <c r="H4" s="5"/>
      <c r="I4" s="5"/>
      <c r="J4" s="5"/>
      <c r="K4" s="5"/>
      <c r="L4" s="5"/>
      <c r="M4" s="5"/>
      <c r="N4" s="5"/>
      <c r="O4" s="5"/>
      <c r="P4" s="5"/>
    </row>
    <row r="5" spans="1:16" ht="48" hidden="1" customHeight="1" x14ac:dyDescent="0.25">
      <c r="A5" s="223" t="s">
        <v>2023</v>
      </c>
      <c r="B5" s="404" t="s">
        <v>2025</v>
      </c>
      <c r="C5" s="405"/>
      <c r="D5" s="5"/>
      <c r="E5" s="5"/>
      <c r="F5" s="5"/>
      <c r="G5" s="5"/>
      <c r="H5" s="5"/>
      <c r="I5" s="5"/>
      <c r="J5" s="5"/>
      <c r="K5" s="5"/>
      <c r="L5" s="5"/>
      <c r="M5" s="5"/>
      <c r="N5" s="5"/>
      <c r="O5" s="5"/>
      <c r="P5" s="5"/>
    </row>
    <row r="6" spans="1:16" ht="59.25" hidden="1" customHeight="1" x14ac:dyDescent="0.25">
      <c r="A6" s="223" t="s">
        <v>2023</v>
      </c>
      <c r="B6" s="404" t="s">
        <v>2026</v>
      </c>
      <c r="C6" s="405"/>
      <c r="D6" s="5"/>
      <c r="E6" s="5"/>
      <c r="F6" s="5"/>
      <c r="G6" s="5"/>
      <c r="H6" s="5"/>
      <c r="I6" s="5"/>
      <c r="J6" s="5"/>
      <c r="K6" s="5"/>
      <c r="L6" s="5"/>
      <c r="M6" s="5"/>
      <c r="N6" s="5"/>
      <c r="O6" s="5"/>
      <c r="P6" s="5"/>
    </row>
    <row r="7" spans="1:16" ht="48" hidden="1" customHeight="1" x14ac:dyDescent="0.25">
      <c r="A7" s="223" t="s">
        <v>2027</v>
      </c>
      <c r="B7" s="404" t="s">
        <v>2028</v>
      </c>
      <c r="C7" s="405"/>
      <c r="D7" s="5"/>
      <c r="E7" s="5"/>
      <c r="F7" s="5"/>
      <c r="G7" s="5"/>
      <c r="H7" s="5"/>
      <c r="I7" s="5"/>
      <c r="J7" s="5"/>
      <c r="K7" s="5"/>
      <c r="L7" s="5"/>
      <c r="M7" s="5"/>
      <c r="N7" s="5"/>
      <c r="O7" s="5"/>
      <c r="P7" s="5"/>
    </row>
    <row r="8" spans="1:16" ht="41.25" hidden="1" customHeight="1" x14ac:dyDescent="0.25">
      <c r="A8" s="223" t="s">
        <v>2029</v>
      </c>
      <c r="B8" s="404" t="s">
        <v>2030</v>
      </c>
      <c r="C8" s="405"/>
      <c r="D8" s="5"/>
      <c r="E8" s="5"/>
      <c r="F8" s="5"/>
      <c r="G8" s="5"/>
      <c r="H8" s="5"/>
      <c r="I8" s="5"/>
      <c r="J8" s="5"/>
      <c r="K8" s="5"/>
      <c r="L8" s="5"/>
      <c r="M8" s="5"/>
      <c r="N8" s="5"/>
      <c r="O8" s="5"/>
      <c r="P8" s="5"/>
    </row>
    <row r="9" spans="1:16" ht="59.25" hidden="1" customHeight="1" x14ac:dyDescent="0.25">
      <c r="A9" s="223" t="s">
        <v>2031</v>
      </c>
      <c r="B9" s="404" t="s">
        <v>2032</v>
      </c>
      <c r="C9" s="405"/>
      <c r="D9" s="5"/>
      <c r="E9" s="5"/>
      <c r="F9" s="5"/>
      <c r="G9" s="5"/>
      <c r="H9" s="5"/>
      <c r="I9" s="5"/>
      <c r="J9" s="5"/>
      <c r="K9" s="5"/>
      <c r="L9" s="5"/>
      <c r="M9" s="5"/>
      <c r="N9" s="5"/>
      <c r="O9" s="5"/>
      <c r="P9" s="5"/>
    </row>
    <row r="10" spans="1:16" ht="61.5" hidden="1" customHeight="1" x14ac:dyDescent="0.25">
      <c r="A10" s="223" t="s">
        <v>2031</v>
      </c>
      <c r="B10" s="404" t="s">
        <v>2033</v>
      </c>
      <c r="C10" s="405"/>
      <c r="D10" s="5"/>
      <c r="E10" s="5"/>
      <c r="F10" s="5"/>
      <c r="G10" s="5"/>
      <c r="H10" s="5"/>
      <c r="I10" s="5"/>
      <c r="J10" s="5"/>
      <c r="K10" s="5"/>
      <c r="L10" s="5"/>
      <c r="M10" s="5"/>
      <c r="N10" s="5"/>
      <c r="O10" s="5"/>
      <c r="P10" s="5"/>
    </row>
    <row r="11" spans="1:16" ht="43.5" hidden="1" customHeight="1" x14ac:dyDescent="0.25">
      <c r="A11" s="223" t="s">
        <v>2031</v>
      </c>
      <c r="B11" s="404" t="s">
        <v>2034</v>
      </c>
      <c r="C11" s="405"/>
      <c r="D11" s="5"/>
      <c r="E11" s="5"/>
      <c r="F11" s="5"/>
      <c r="G11" s="5"/>
      <c r="H11" s="5"/>
      <c r="I11" s="5"/>
      <c r="J11" s="5"/>
      <c r="K11" s="5"/>
      <c r="L11" s="5"/>
      <c r="M11" s="5"/>
      <c r="N11" s="5"/>
      <c r="O11" s="5"/>
      <c r="P11" s="5"/>
    </row>
    <row r="12" spans="1:16" ht="27.75" hidden="1" customHeight="1" x14ac:dyDescent="0.25">
      <c r="A12" s="223" t="s">
        <v>2035</v>
      </c>
      <c r="B12" s="404" t="s">
        <v>2036</v>
      </c>
      <c r="C12" s="405"/>
      <c r="D12" s="5"/>
      <c r="E12" s="5"/>
      <c r="F12" s="5"/>
      <c r="G12" s="5"/>
      <c r="H12" s="5"/>
      <c r="I12" s="5"/>
      <c r="J12" s="5"/>
      <c r="K12" s="5"/>
      <c r="L12" s="5"/>
      <c r="M12" s="5"/>
      <c r="N12" s="5"/>
      <c r="O12" s="5"/>
      <c r="P12" s="5"/>
    </row>
    <row r="13" spans="1:16" ht="27.75" hidden="1" customHeight="1" x14ac:dyDescent="0.25">
      <c r="A13" s="223" t="s">
        <v>2037</v>
      </c>
      <c r="B13" s="404" t="s">
        <v>2038</v>
      </c>
      <c r="C13" s="405"/>
      <c r="D13" s="5"/>
      <c r="E13" s="5"/>
      <c r="F13" s="5"/>
      <c r="G13" s="5"/>
      <c r="H13" s="5"/>
      <c r="I13" s="5"/>
      <c r="J13" s="5"/>
      <c r="K13" s="5"/>
      <c r="L13" s="5"/>
      <c r="M13" s="5"/>
      <c r="N13" s="5"/>
      <c r="O13" s="5"/>
      <c r="P13" s="5"/>
    </row>
    <row r="14" spans="1:16" ht="45.75" hidden="1" customHeight="1" x14ac:dyDescent="0.25">
      <c r="A14" s="223" t="s">
        <v>2039</v>
      </c>
      <c r="B14" s="404" t="s">
        <v>2040</v>
      </c>
      <c r="C14" s="405"/>
      <c r="D14" s="5"/>
      <c r="E14" s="5"/>
      <c r="F14" s="5"/>
      <c r="G14" s="5"/>
      <c r="H14" s="5"/>
      <c r="I14" s="5"/>
      <c r="J14" s="5"/>
      <c r="K14" s="5"/>
      <c r="L14" s="5"/>
      <c r="M14" s="5"/>
      <c r="N14" s="5"/>
      <c r="O14" s="5"/>
      <c r="P14" s="5"/>
    </row>
    <row r="15" spans="1:16" ht="45.75" hidden="1" customHeight="1" x14ac:dyDescent="0.25">
      <c r="A15" s="223" t="s">
        <v>2041</v>
      </c>
      <c r="B15" s="404" t="s">
        <v>2042</v>
      </c>
      <c r="C15" s="405"/>
      <c r="D15" s="5"/>
      <c r="E15" s="5"/>
      <c r="F15" s="5"/>
      <c r="G15" s="5"/>
      <c r="H15" s="5"/>
      <c r="I15" s="5"/>
      <c r="J15" s="5"/>
      <c r="K15" s="5"/>
      <c r="L15" s="5"/>
      <c r="M15" s="5"/>
      <c r="N15" s="5"/>
      <c r="O15" s="5"/>
      <c r="P15" s="5"/>
    </row>
    <row r="16" spans="1:16" ht="51" hidden="1" customHeight="1" x14ac:dyDescent="0.25">
      <c r="A16" s="223" t="s">
        <v>2043</v>
      </c>
      <c r="B16" s="404" t="s">
        <v>2044</v>
      </c>
      <c r="C16" s="405"/>
      <c r="D16" s="5"/>
      <c r="E16" s="5"/>
      <c r="F16" s="5"/>
      <c r="G16" s="5"/>
      <c r="H16" s="5"/>
      <c r="I16" s="5"/>
      <c r="J16" s="5"/>
      <c r="K16" s="5"/>
      <c r="L16" s="5"/>
      <c r="M16" s="5"/>
      <c r="N16" s="5"/>
      <c r="O16" s="5"/>
      <c r="P16" s="5"/>
    </row>
    <row r="17" spans="1:16" ht="27.75" hidden="1" customHeight="1" x14ac:dyDescent="0.25">
      <c r="A17" s="223" t="s">
        <v>2045</v>
      </c>
      <c r="B17" s="404" t="s">
        <v>2046</v>
      </c>
      <c r="C17" s="405"/>
      <c r="D17" s="5"/>
      <c r="E17" s="5"/>
      <c r="F17" s="5"/>
      <c r="G17" s="5"/>
      <c r="H17" s="5"/>
      <c r="I17" s="5"/>
      <c r="J17" s="5"/>
      <c r="K17" s="5"/>
      <c r="L17" s="5"/>
      <c r="M17" s="5"/>
      <c r="N17" s="5"/>
      <c r="O17" s="5"/>
      <c r="P17" s="5"/>
    </row>
    <row r="18" spans="1:16" ht="27.75" hidden="1" customHeight="1" x14ac:dyDescent="0.25">
      <c r="A18" s="223" t="s">
        <v>2047</v>
      </c>
      <c r="B18" s="404" t="s">
        <v>2048</v>
      </c>
      <c r="C18" s="405"/>
      <c r="D18" s="5"/>
      <c r="E18" s="5"/>
      <c r="F18" s="5"/>
      <c r="G18" s="5"/>
      <c r="H18" s="5"/>
      <c r="I18" s="5"/>
      <c r="J18" s="5"/>
      <c r="K18" s="5"/>
      <c r="L18" s="5"/>
      <c r="M18" s="5"/>
      <c r="N18" s="5"/>
      <c r="O18" s="5"/>
      <c r="P18" s="5"/>
    </row>
    <row r="19" spans="1:16" ht="45" hidden="1" customHeight="1" x14ac:dyDescent="0.25">
      <c r="A19" s="223" t="s">
        <v>2047</v>
      </c>
      <c r="B19" s="404" t="s">
        <v>2049</v>
      </c>
      <c r="C19" s="405"/>
      <c r="D19" s="5"/>
      <c r="E19" s="5"/>
      <c r="F19" s="5"/>
      <c r="G19" s="5"/>
      <c r="H19" s="5"/>
      <c r="I19" s="5"/>
      <c r="J19" s="5"/>
      <c r="K19" s="5"/>
      <c r="L19" s="5"/>
      <c r="M19" s="5"/>
      <c r="N19" s="5"/>
      <c r="O19" s="5"/>
      <c r="P19" s="5"/>
    </row>
    <row r="20" spans="1:16" ht="45" hidden="1" customHeight="1" x14ac:dyDescent="0.25">
      <c r="A20" s="223" t="s">
        <v>2050</v>
      </c>
      <c r="B20" s="404" t="s">
        <v>2051</v>
      </c>
      <c r="C20" s="405"/>
      <c r="D20" s="5"/>
      <c r="E20" s="5"/>
      <c r="F20" s="5"/>
      <c r="G20" s="5"/>
      <c r="H20" s="5"/>
      <c r="I20" s="5"/>
      <c r="J20" s="5"/>
      <c r="K20" s="5"/>
      <c r="L20" s="5"/>
      <c r="M20" s="5"/>
      <c r="N20" s="5"/>
      <c r="O20" s="5"/>
      <c r="P20" s="5"/>
    </row>
    <row r="21" spans="1:16" ht="30" hidden="1" customHeight="1" x14ac:dyDescent="0.25">
      <c r="A21" s="223" t="s">
        <v>2052</v>
      </c>
      <c r="B21" s="404" t="s">
        <v>2053</v>
      </c>
      <c r="C21" s="405"/>
      <c r="D21" s="5"/>
      <c r="E21" s="5"/>
      <c r="F21" s="5"/>
      <c r="G21" s="5"/>
      <c r="H21" s="5"/>
      <c r="I21" s="5"/>
      <c r="J21" s="5"/>
      <c r="K21" s="5"/>
      <c r="L21" s="5"/>
      <c r="M21" s="5"/>
      <c r="N21" s="5"/>
      <c r="O21" s="5"/>
      <c r="P21" s="5"/>
    </row>
    <row r="22" spans="1:16" ht="30" hidden="1" customHeight="1" x14ac:dyDescent="0.25">
      <c r="A22" s="223" t="s">
        <v>2054</v>
      </c>
      <c r="B22" s="404" t="s">
        <v>2055</v>
      </c>
      <c r="C22" s="405"/>
      <c r="D22" s="5"/>
      <c r="E22" s="5"/>
      <c r="F22" s="5"/>
      <c r="G22" s="5"/>
      <c r="H22" s="5"/>
      <c r="I22" s="5"/>
      <c r="J22" s="5"/>
      <c r="K22" s="5"/>
      <c r="L22" s="5"/>
      <c r="M22" s="5"/>
      <c r="N22" s="5"/>
      <c r="O22" s="5"/>
      <c r="P22" s="5"/>
    </row>
    <row r="23" spans="1:16" ht="30" hidden="1" customHeight="1" x14ac:dyDescent="0.25">
      <c r="A23" s="223" t="s">
        <v>2056</v>
      </c>
      <c r="B23" s="404" t="s">
        <v>2057</v>
      </c>
      <c r="C23" s="405"/>
      <c r="D23" s="5"/>
      <c r="E23" s="5"/>
      <c r="F23" s="5"/>
      <c r="G23" s="5"/>
      <c r="H23" s="5"/>
      <c r="I23" s="5"/>
      <c r="J23" s="5"/>
      <c r="K23" s="5"/>
      <c r="L23" s="5"/>
      <c r="M23" s="5"/>
      <c r="N23" s="5"/>
      <c r="O23" s="5"/>
      <c r="P23" s="5"/>
    </row>
    <row r="24" spans="1:16" ht="30" hidden="1" customHeight="1" x14ac:dyDescent="0.25">
      <c r="A24" s="223" t="s">
        <v>2058</v>
      </c>
      <c r="B24" s="404" t="s">
        <v>2059</v>
      </c>
      <c r="C24" s="405"/>
      <c r="D24" s="5"/>
      <c r="E24" s="5"/>
      <c r="F24" s="5"/>
      <c r="G24" s="5"/>
      <c r="H24" s="5"/>
      <c r="I24" s="5"/>
      <c r="J24" s="5"/>
      <c r="K24" s="5"/>
      <c r="L24" s="5"/>
      <c r="M24" s="5"/>
      <c r="N24" s="5"/>
      <c r="O24" s="5"/>
      <c r="P24" s="5"/>
    </row>
    <row r="25" spans="1:16" ht="30" hidden="1" customHeight="1" x14ac:dyDescent="0.25">
      <c r="A25" s="223" t="s">
        <v>2060</v>
      </c>
      <c r="B25" s="404" t="s">
        <v>2061</v>
      </c>
      <c r="C25" s="405"/>
      <c r="D25" s="5"/>
      <c r="E25" s="5"/>
      <c r="F25" s="5"/>
      <c r="G25" s="5"/>
      <c r="H25" s="5"/>
      <c r="I25" s="5"/>
      <c r="J25" s="5"/>
      <c r="K25" s="5"/>
      <c r="L25" s="5"/>
      <c r="M25" s="5"/>
      <c r="N25" s="5"/>
      <c r="O25" s="5"/>
      <c r="P25" s="5"/>
    </row>
    <row r="26" spans="1:16" ht="30" hidden="1" customHeight="1" x14ac:dyDescent="0.25">
      <c r="A26" s="223" t="s">
        <v>2062</v>
      </c>
      <c r="B26" s="404" t="s">
        <v>2063</v>
      </c>
      <c r="C26" s="405"/>
      <c r="D26" s="5"/>
      <c r="E26" s="5"/>
      <c r="F26" s="5"/>
      <c r="G26" s="5"/>
      <c r="H26" s="5"/>
      <c r="I26" s="5"/>
      <c r="J26" s="5"/>
      <c r="K26" s="5"/>
      <c r="L26" s="5"/>
      <c r="M26" s="5"/>
      <c r="N26" s="5"/>
      <c r="O26" s="5"/>
      <c r="P26" s="5"/>
    </row>
    <row r="27" spans="1:16" ht="70.5" hidden="1" customHeight="1" x14ac:dyDescent="0.25">
      <c r="A27" s="223" t="s">
        <v>2064</v>
      </c>
      <c r="B27" s="404" t="s">
        <v>2065</v>
      </c>
      <c r="C27" s="405"/>
      <c r="D27" s="5"/>
      <c r="E27" s="5"/>
      <c r="F27" s="5"/>
      <c r="G27" s="5"/>
      <c r="H27" s="5"/>
      <c r="I27" s="5"/>
      <c r="J27" s="5"/>
      <c r="K27" s="5"/>
      <c r="L27" s="5"/>
      <c r="M27" s="5"/>
      <c r="N27" s="5"/>
      <c r="O27" s="5"/>
      <c r="P27" s="5"/>
    </row>
    <row r="28" spans="1:16" ht="48" hidden="1" customHeight="1" x14ac:dyDescent="0.25">
      <c r="A28" s="223" t="s">
        <v>2066</v>
      </c>
      <c r="B28" s="404" t="s">
        <v>2067</v>
      </c>
      <c r="C28" s="405"/>
      <c r="D28" s="5"/>
      <c r="E28" s="5"/>
      <c r="F28" s="5"/>
      <c r="G28" s="5"/>
      <c r="H28" s="5"/>
      <c r="I28" s="5"/>
      <c r="J28" s="5"/>
      <c r="K28" s="5"/>
      <c r="L28" s="5"/>
      <c r="M28" s="5"/>
      <c r="N28" s="5"/>
      <c r="O28" s="5"/>
      <c r="P28" s="5"/>
    </row>
    <row r="29" spans="1:16" ht="100.5" hidden="1" customHeight="1" x14ac:dyDescent="0.25">
      <c r="A29" s="223" t="s">
        <v>2068</v>
      </c>
      <c r="B29" s="404" t="s">
        <v>2069</v>
      </c>
      <c r="C29" s="405"/>
      <c r="D29" s="5"/>
      <c r="E29" s="5"/>
      <c r="F29" s="5"/>
      <c r="G29" s="5"/>
      <c r="H29" s="5"/>
      <c r="I29" s="5"/>
      <c r="J29" s="5"/>
      <c r="K29" s="5"/>
      <c r="L29" s="5"/>
      <c r="M29" s="5"/>
      <c r="N29" s="5"/>
      <c r="O29" s="5"/>
      <c r="P29" s="5"/>
    </row>
    <row r="30" spans="1:16" ht="45" hidden="1" customHeight="1" x14ac:dyDescent="0.25">
      <c r="A30" s="223" t="s">
        <v>2070</v>
      </c>
      <c r="B30" s="404" t="s">
        <v>2071</v>
      </c>
      <c r="C30" s="405"/>
      <c r="D30" s="5"/>
      <c r="E30" s="5"/>
      <c r="F30" s="5"/>
      <c r="G30" s="5"/>
      <c r="H30" s="5"/>
      <c r="I30" s="5"/>
      <c r="J30" s="5"/>
      <c r="K30" s="5"/>
      <c r="L30" s="5"/>
      <c r="M30" s="5"/>
      <c r="N30" s="5"/>
      <c r="O30" s="5"/>
      <c r="P30" s="5"/>
    </row>
    <row r="31" spans="1:16" ht="45" hidden="1" customHeight="1" x14ac:dyDescent="0.25">
      <c r="A31" s="223" t="s">
        <v>2072</v>
      </c>
      <c r="B31" s="404" t="s">
        <v>2073</v>
      </c>
      <c r="C31" s="405"/>
      <c r="D31" s="5"/>
      <c r="E31" s="5"/>
      <c r="F31" s="5"/>
      <c r="G31" s="5"/>
      <c r="H31" s="5"/>
      <c r="I31" s="5"/>
      <c r="J31" s="5"/>
      <c r="K31" s="5"/>
      <c r="L31" s="5"/>
      <c r="M31" s="5"/>
      <c r="N31" s="5"/>
      <c r="O31" s="5"/>
      <c r="P31" s="5"/>
    </row>
    <row r="32" spans="1:16" ht="45" hidden="1" customHeight="1" x14ac:dyDescent="0.25">
      <c r="A32" s="223" t="s">
        <v>2074</v>
      </c>
      <c r="B32" s="404" t="s">
        <v>2075</v>
      </c>
      <c r="C32" s="405"/>
      <c r="D32" s="5"/>
      <c r="E32" s="5"/>
      <c r="F32" s="5"/>
      <c r="G32" s="5"/>
      <c r="H32" s="5"/>
      <c r="I32" s="5"/>
      <c r="J32" s="5"/>
      <c r="K32" s="5"/>
      <c r="L32" s="5"/>
      <c r="M32" s="5"/>
      <c r="N32" s="5"/>
      <c r="O32" s="5"/>
      <c r="P32" s="5"/>
    </row>
    <row r="33" spans="1:16" ht="72" hidden="1" customHeight="1" x14ac:dyDescent="0.25">
      <c r="A33" s="223" t="s">
        <v>2076</v>
      </c>
      <c r="B33" s="404" t="s">
        <v>2077</v>
      </c>
      <c r="C33" s="405"/>
      <c r="D33" s="5"/>
      <c r="E33" s="5"/>
      <c r="F33" s="5"/>
      <c r="G33" s="5"/>
      <c r="H33" s="5"/>
      <c r="I33" s="5"/>
      <c r="J33" s="5"/>
      <c r="K33" s="5"/>
      <c r="L33" s="5"/>
      <c r="M33" s="5"/>
      <c r="N33" s="5"/>
      <c r="O33" s="5"/>
      <c r="P33" s="5"/>
    </row>
    <row r="34" spans="1:16" ht="79.5" hidden="1" customHeight="1" x14ac:dyDescent="0.25">
      <c r="A34" s="223" t="s">
        <v>2078</v>
      </c>
      <c r="B34" s="404" t="s">
        <v>2079</v>
      </c>
      <c r="C34" s="405"/>
      <c r="D34" s="5"/>
      <c r="E34" s="5"/>
      <c r="F34" s="5"/>
      <c r="G34" s="5"/>
      <c r="H34" s="5"/>
      <c r="I34" s="5"/>
      <c r="J34" s="5"/>
      <c r="K34" s="5"/>
      <c r="L34" s="5"/>
      <c r="M34" s="5"/>
      <c r="N34" s="5"/>
      <c r="O34" s="5"/>
      <c r="P34" s="5"/>
    </row>
    <row r="35" spans="1:16" ht="70.5" hidden="1" customHeight="1" x14ac:dyDescent="0.25">
      <c r="A35" s="223" t="s">
        <v>2080</v>
      </c>
      <c r="B35" s="404" t="s">
        <v>2081</v>
      </c>
      <c r="C35" s="405"/>
      <c r="D35" s="5"/>
      <c r="E35" s="5"/>
      <c r="F35" s="5"/>
      <c r="G35" s="5"/>
      <c r="H35" s="5"/>
      <c r="I35" s="5"/>
      <c r="J35" s="5"/>
      <c r="K35" s="5"/>
      <c r="L35" s="5"/>
      <c r="M35" s="5"/>
      <c r="N35" s="5"/>
      <c r="O35" s="5"/>
      <c r="P35" s="5"/>
    </row>
    <row r="36" spans="1:16" ht="45.75" hidden="1" customHeight="1" x14ac:dyDescent="0.25">
      <c r="A36" s="223" t="s">
        <v>2082</v>
      </c>
      <c r="B36" s="404" t="s">
        <v>2083</v>
      </c>
      <c r="C36" s="405"/>
      <c r="D36" s="5"/>
      <c r="E36" s="5"/>
      <c r="F36" s="5"/>
      <c r="G36" s="5"/>
      <c r="H36" s="5"/>
      <c r="I36" s="5"/>
      <c r="J36" s="5"/>
      <c r="K36" s="5"/>
      <c r="L36" s="5"/>
      <c r="M36" s="5"/>
      <c r="N36" s="5"/>
      <c r="O36" s="5"/>
      <c r="P36" s="5"/>
    </row>
    <row r="37" spans="1:16" ht="54.75" hidden="1" customHeight="1" x14ac:dyDescent="0.25">
      <c r="A37" s="223" t="s">
        <v>2084</v>
      </c>
      <c r="B37" s="404" t="s">
        <v>2085</v>
      </c>
      <c r="C37" s="405"/>
      <c r="D37" s="5"/>
      <c r="E37" s="5"/>
      <c r="F37" s="5"/>
      <c r="G37" s="5"/>
      <c r="H37" s="5"/>
      <c r="I37" s="5"/>
      <c r="J37" s="5"/>
      <c r="K37" s="5"/>
      <c r="L37" s="5"/>
      <c r="M37" s="5"/>
      <c r="N37" s="5"/>
      <c r="O37" s="5"/>
      <c r="P37" s="5"/>
    </row>
    <row r="38" spans="1:16" ht="37.5" hidden="1" customHeight="1" x14ac:dyDescent="0.25">
      <c r="A38" s="223" t="s">
        <v>2086</v>
      </c>
      <c r="B38" s="404" t="s">
        <v>2087</v>
      </c>
      <c r="C38" s="405"/>
      <c r="D38" s="5"/>
      <c r="E38" s="5"/>
      <c r="F38" s="5"/>
      <c r="G38" s="5"/>
      <c r="H38" s="5"/>
      <c r="I38" s="5"/>
      <c r="J38" s="5"/>
      <c r="K38" s="5"/>
      <c r="L38" s="5"/>
      <c r="M38" s="5"/>
      <c r="N38" s="5"/>
      <c r="O38" s="5"/>
      <c r="P38" s="5"/>
    </row>
    <row r="39" spans="1:16" ht="61.5" hidden="1" customHeight="1" x14ac:dyDescent="0.25">
      <c r="A39" s="223" t="s">
        <v>2088</v>
      </c>
      <c r="B39" s="404" t="s">
        <v>2089</v>
      </c>
      <c r="C39" s="405"/>
      <c r="D39" s="5"/>
      <c r="E39" s="5"/>
      <c r="F39" s="5"/>
      <c r="G39" s="5"/>
      <c r="H39" s="5"/>
      <c r="I39" s="5"/>
      <c r="J39" s="5"/>
      <c r="K39" s="5"/>
      <c r="L39" s="5"/>
      <c r="M39" s="5"/>
      <c r="N39" s="5"/>
      <c r="O39" s="5"/>
      <c r="P39" s="5"/>
    </row>
    <row r="40" spans="1:16" ht="53.25" hidden="1" customHeight="1" x14ac:dyDescent="0.25">
      <c r="A40" s="223" t="s">
        <v>2090</v>
      </c>
      <c r="B40" s="404" t="s">
        <v>2091</v>
      </c>
      <c r="C40" s="405"/>
      <c r="D40" s="5"/>
      <c r="E40" s="5"/>
      <c r="F40" s="5"/>
      <c r="G40" s="5"/>
      <c r="H40" s="5"/>
      <c r="I40" s="5"/>
      <c r="J40" s="5"/>
      <c r="K40" s="5"/>
      <c r="L40" s="5"/>
      <c r="M40" s="5"/>
      <c r="N40" s="5"/>
      <c r="O40" s="5"/>
      <c r="P40" s="5"/>
    </row>
    <row r="41" spans="1:16" ht="73.5" hidden="1" customHeight="1" x14ac:dyDescent="0.25">
      <c r="A41" s="223" t="s">
        <v>2092</v>
      </c>
      <c r="B41" s="404" t="s">
        <v>2093</v>
      </c>
      <c r="C41" s="405"/>
      <c r="D41" s="5"/>
      <c r="E41" s="5"/>
      <c r="F41" s="5"/>
      <c r="G41" s="5"/>
      <c r="H41" s="5"/>
      <c r="I41" s="5"/>
      <c r="J41" s="5"/>
      <c r="K41" s="5"/>
      <c r="L41" s="5"/>
      <c r="M41" s="5"/>
      <c r="N41" s="5"/>
      <c r="O41" s="5"/>
      <c r="P41" s="5"/>
    </row>
    <row r="42" spans="1:16" ht="57.75" hidden="1" customHeight="1" x14ac:dyDescent="0.25">
      <c r="A42" s="223" t="s">
        <v>2094</v>
      </c>
      <c r="B42" s="404" t="s">
        <v>2095</v>
      </c>
      <c r="C42" s="405"/>
      <c r="D42" s="5"/>
      <c r="E42" s="5"/>
      <c r="F42" s="5"/>
      <c r="G42" s="5"/>
      <c r="H42" s="5"/>
      <c r="I42" s="5"/>
      <c r="J42" s="5"/>
      <c r="K42" s="5"/>
      <c r="L42" s="5"/>
      <c r="M42" s="5"/>
      <c r="N42" s="5"/>
      <c r="O42" s="5"/>
      <c r="P42" s="5"/>
    </row>
    <row r="43" spans="1:16" ht="84" hidden="1" customHeight="1" x14ac:dyDescent="0.25">
      <c r="A43" s="223" t="s">
        <v>2096</v>
      </c>
      <c r="B43" s="404" t="s">
        <v>2097</v>
      </c>
      <c r="C43" s="405"/>
      <c r="D43" s="5"/>
      <c r="E43" s="5"/>
      <c r="F43" s="5"/>
      <c r="G43" s="5"/>
      <c r="H43" s="5"/>
      <c r="I43" s="5"/>
      <c r="J43" s="5"/>
      <c r="K43" s="5"/>
      <c r="L43" s="5"/>
      <c r="M43" s="5"/>
      <c r="N43" s="5"/>
      <c r="O43" s="5"/>
      <c r="P43" s="5"/>
    </row>
    <row r="44" spans="1:16" ht="48" hidden="1" customHeight="1" x14ac:dyDescent="0.25">
      <c r="A44" s="223" t="s">
        <v>2098</v>
      </c>
      <c r="B44" s="404" t="s">
        <v>2099</v>
      </c>
      <c r="C44" s="405"/>
      <c r="D44" s="5"/>
      <c r="E44" s="5"/>
      <c r="F44" s="5"/>
      <c r="G44" s="5"/>
      <c r="H44" s="5"/>
      <c r="I44" s="5"/>
      <c r="J44" s="5"/>
      <c r="K44" s="5"/>
      <c r="L44" s="5"/>
      <c r="M44" s="5"/>
      <c r="N44" s="5"/>
      <c r="O44" s="5"/>
      <c r="P44" s="5"/>
    </row>
    <row r="45" spans="1:16" ht="57" hidden="1" customHeight="1" x14ac:dyDescent="0.25">
      <c r="A45" s="223" t="s">
        <v>2100</v>
      </c>
      <c r="B45" s="404" t="s">
        <v>2101</v>
      </c>
      <c r="C45" s="405"/>
      <c r="D45" s="5"/>
      <c r="E45" s="5"/>
      <c r="F45" s="5"/>
      <c r="G45" s="5"/>
      <c r="H45" s="5"/>
      <c r="I45" s="5"/>
      <c r="J45" s="5"/>
      <c r="K45" s="5"/>
      <c r="L45" s="5"/>
      <c r="M45" s="5"/>
      <c r="N45" s="5"/>
      <c r="O45" s="5"/>
      <c r="P45" s="5"/>
    </row>
    <row r="46" spans="1:16" ht="73.5" hidden="1" customHeight="1" x14ac:dyDescent="0.25">
      <c r="A46" s="223" t="s">
        <v>2102</v>
      </c>
      <c r="B46" s="409" t="s">
        <v>2103</v>
      </c>
      <c r="C46" s="405"/>
      <c r="D46" s="5"/>
      <c r="E46" s="5"/>
      <c r="F46" s="5"/>
      <c r="G46" s="5"/>
      <c r="H46" s="5"/>
      <c r="I46" s="5"/>
      <c r="J46" s="5"/>
      <c r="K46" s="5"/>
      <c r="L46" s="5"/>
      <c r="M46" s="5"/>
      <c r="N46" s="5"/>
      <c r="O46" s="5"/>
      <c r="P46" s="5"/>
    </row>
    <row r="47" spans="1:16" ht="66" hidden="1" customHeight="1" x14ac:dyDescent="0.25">
      <c r="A47" s="39" t="s">
        <v>2104</v>
      </c>
      <c r="B47" s="410" t="s">
        <v>2105</v>
      </c>
      <c r="C47" s="410"/>
      <c r="D47" s="5"/>
      <c r="E47" s="5"/>
      <c r="F47" s="5"/>
      <c r="G47" s="5"/>
      <c r="H47" s="5"/>
      <c r="I47" s="5"/>
      <c r="J47" s="5"/>
      <c r="K47" s="5"/>
      <c r="L47" s="5"/>
      <c r="M47" s="5"/>
      <c r="N47" s="5"/>
      <c r="O47" s="5"/>
      <c r="P47" s="5"/>
    </row>
    <row r="48" spans="1:16" ht="123.75" customHeight="1" x14ac:dyDescent="0.25">
      <c r="A48" s="202" t="s">
        <v>2106</v>
      </c>
      <c r="B48" s="408" t="s">
        <v>2107</v>
      </c>
      <c r="C48" s="407"/>
      <c r="D48" s="5"/>
      <c r="E48" s="5"/>
      <c r="F48" s="5"/>
      <c r="G48" s="5"/>
      <c r="H48" s="5"/>
      <c r="I48" s="5"/>
      <c r="J48" s="5"/>
      <c r="K48" s="5"/>
      <c r="L48" s="5"/>
      <c r="M48" s="5"/>
      <c r="N48" s="5"/>
      <c r="O48" s="5"/>
      <c r="P48" s="5"/>
    </row>
    <row r="49" spans="1:16" ht="34.5" customHeight="1" x14ac:dyDescent="0.25">
      <c r="A49" s="202" t="s">
        <v>2108</v>
      </c>
      <c r="B49" s="406" t="s">
        <v>2109</v>
      </c>
      <c r="C49" s="407"/>
      <c r="D49" s="5"/>
      <c r="E49" s="5"/>
      <c r="F49" s="5"/>
      <c r="G49" s="5"/>
      <c r="H49" s="5"/>
      <c r="I49" s="5"/>
      <c r="J49" s="5"/>
      <c r="K49" s="5"/>
      <c r="L49" s="5"/>
      <c r="M49" s="5"/>
      <c r="N49" s="5"/>
      <c r="O49" s="5"/>
      <c r="P49" s="5"/>
    </row>
    <row r="50" spans="1:16" ht="34.5" customHeight="1" x14ac:dyDescent="0.25">
      <c r="A50" s="202" t="s">
        <v>2110</v>
      </c>
      <c r="B50" s="406" t="s">
        <v>2111</v>
      </c>
      <c r="C50" s="407"/>
      <c r="D50" s="5"/>
      <c r="E50" s="5"/>
      <c r="F50" s="5"/>
      <c r="G50" s="5"/>
      <c r="H50" s="5"/>
      <c r="I50" s="5"/>
      <c r="J50" s="5"/>
      <c r="K50" s="5"/>
      <c r="L50" s="5"/>
      <c r="M50" s="5"/>
      <c r="N50" s="5"/>
      <c r="O50" s="5"/>
      <c r="P50" s="5"/>
    </row>
    <row r="51" spans="1:16" ht="31.5" customHeight="1" x14ac:dyDescent="0.25">
      <c r="A51" s="224" t="s">
        <v>2112</v>
      </c>
      <c r="B51" s="404" t="s">
        <v>2113</v>
      </c>
      <c r="C51" s="405"/>
      <c r="D51" s="5"/>
      <c r="E51" s="5"/>
      <c r="F51" s="5"/>
      <c r="G51" s="5"/>
      <c r="H51" s="5"/>
      <c r="I51" s="5"/>
      <c r="J51" s="5"/>
      <c r="K51" s="5"/>
      <c r="L51" s="5"/>
      <c r="M51" s="5"/>
      <c r="N51" s="5"/>
      <c r="O51" s="5"/>
      <c r="P51" s="5"/>
    </row>
    <row r="52" spans="1:16" ht="31.5" customHeight="1" x14ac:dyDescent="0.25">
      <c r="A52" s="224" t="s">
        <v>2114</v>
      </c>
      <c r="B52" s="404" t="s">
        <v>2115</v>
      </c>
      <c r="C52" s="405"/>
      <c r="D52" s="5"/>
      <c r="E52" s="5"/>
      <c r="F52" s="5"/>
      <c r="G52" s="5"/>
      <c r="H52" s="5"/>
      <c r="I52" s="5"/>
      <c r="J52" s="5"/>
      <c r="K52" s="5"/>
      <c r="L52" s="5"/>
      <c r="M52" s="5"/>
      <c r="N52" s="5"/>
      <c r="O52" s="5"/>
      <c r="P52" s="5"/>
    </row>
    <row r="53" spans="1:16" ht="31.5" customHeight="1" x14ac:dyDescent="0.25">
      <c r="A53" s="224" t="s">
        <v>2116</v>
      </c>
      <c r="B53" s="411" t="s">
        <v>2117</v>
      </c>
      <c r="C53" s="412"/>
      <c r="D53" s="5"/>
      <c r="E53" s="5"/>
      <c r="F53" s="5"/>
      <c r="G53" s="5"/>
      <c r="H53" s="5"/>
      <c r="I53" s="5"/>
      <c r="J53" s="5"/>
      <c r="K53" s="5"/>
      <c r="L53" s="5"/>
      <c r="M53" s="5"/>
      <c r="N53" s="5"/>
      <c r="O53" s="5"/>
      <c r="P53" s="5"/>
    </row>
    <row r="54" spans="1:16" ht="31.5" customHeight="1" x14ac:dyDescent="0.25">
      <c r="A54" s="224" t="s">
        <v>2118</v>
      </c>
      <c r="B54" s="411" t="s">
        <v>2119</v>
      </c>
      <c r="C54" s="412"/>
      <c r="D54" s="5"/>
      <c r="E54" s="5"/>
      <c r="F54" s="5"/>
      <c r="G54" s="5"/>
      <c r="H54" s="5"/>
      <c r="I54" s="5"/>
      <c r="J54" s="5"/>
      <c r="K54" s="5"/>
      <c r="L54" s="5"/>
      <c r="M54" s="5"/>
      <c r="N54" s="5"/>
      <c r="O54" s="5"/>
      <c r="P54" s="5"/>
    </row>
    <row r="55" spans="1:16" ht="54.6" customHeight="1" x14ac:dyDescent="0.25">
      <c r="A55" s="224" t="s">
        <v>2120</v>
      </c>
      <c r="B55" s="411" t="s">
        <v>2121</v>
      </c>
      <c r="C55" s="412"/>
      <c r="D55" s="5"/>
      <c r="E55" s="5"/>
      <c r="F55" s="5"/>
      <c r="G55" s="5"/>
      <c r="H55" s="5"/>
      <c r="I55" s="5"/>
      <c r="J55" s="5"/>
      <c r="K55" s="5"/>
      <c r="L55" s="5"/>
      <c r="M55" s="5"/>
      <c r="N55" s="5"/>
      <c r="O55" s="5"/>
      <c r="P55" s="5"/>
    </row>
    <row r="56" spans="1:16" ht="54.6" customHeight="1" x14ac:dyDescent="0.25">
      <c r="A56" s="224" t="s">
        <v>2122</v>
      </c>
      <c r="B56" s="411" t="s">
        <v>2123</v>
      </c>
      <c r="C56" s="412"/>
      <c r="D56" s="5"/>
      <c r="E56" s="5"/>
      <c r="F56" s="5"/>
      <c r="G56" s="5"/>
      <c r="H56" s="5"/>
      <c r="I56" s="5"/>
      <c r="J56" s="5"/>
      <c r="K56" s="5"/>
      <c r="L56" s="5"/>
      <c r="M56" s="5"/>
      <c r="N56" s="5"/>
      <c r="O56" s="5"/>
      <c r="P56" s="5"/>
    </row>
    <row r="57" spans="1:16" ht="54" customHeight="1" x14ac:dyDescent="0.25">
      <c r="A57" s="224" t="s">
        <v>2124</v>
      </c>
      <c r="B57" s="411" t="s">
        <v>2125</v>
      </c>
      <c r="C57" s="412"/>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417" t="s">
        <v>2129</v>
      </c>
      <c r="C59" s="418"/>
      <c r="D59" s="298"/>
      <c r="E59" s="5"/>
      <c r="F59" s="5"/>
      <c r="G59" s="5"/>
      <c r="H59" s="5"/>
      <c r="I59" s="5"/>
      <c r="J59" s="5"/>
      <c r="K59" s="5"/>
      <c r="L59" s="5"/>
      <c r="M59" s="5"/>
      <c r="N59" s="5"/>
      <c r="O59" s="5"/>
      <c r="P59" s="5"/>
    </row>
    <row r="60" spans="1:16" ht="39" customHeight="1" x14ac:dyDescent="0.25">
      <c r="A60" s="329" t="s">
        <v>2130</v>
      </c>
      <c r="B60" s="417" t="s">
        <v>2131</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1983</v>
      </c>
      <c r="C6" s="239">
        <v>28151</v>
      </c>
      <c r="D6" s="315"/>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1994</v>
      </c>
      <c r="G12" s="363"/>
      <c r="H12" s="323" t="s">
        <v>3654</v>
      </c>
      <c r="I12" s="27" t="s">
        <v>1995</v>
      </c>
      <c r="J12" s="228"/>
      <c r="K12" s="228"/>
      <c r="L12" s="5"/>
      <c r="M12" s="5"/>
      <c r="N12" s="5"/>
      <c r="O12" s="5"/>
      <c r="P12" s="5"/>
      <c r="Q12" s="5"/>
      <c r="R12" s="5"/>
      <c r="S12" s="5"/>
      <c r="T12" s="5"/>
      <c r="U12" s="5"/>
      <c r="V12" s="5"/>
      <c r="W12" s="5"/>
    </row>
    <row r="13" spans="1:23" ht="22.8" x14ac:dyDescent="0.25">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1987</v>
      </c>
      <c r="B17" s="342" t="str">
        <f>'PR-RAS'!B6</f>
        <v>PRIHODI POSLOVANJA (šifre 61+62+63+64+65+66+67+68)</v>
      </c>
      <c r="C17" s="343"/>
      <c r="D17" s="343"/>
      <c r="E17" s="343"/>
      <c r="F17" s="344"/>
      <c r="G17" s="28" t="str">
        <f>'PR-RAS'!C6</f>
        <v>6</v>
      </c>
      <c r="H17" s="275">
        <f>'PR-RAS'!D6</f>
        <v>740446.97000000009</v>
      </c>
      <c r="I17" s="275">
        <f>'PR-RAS'!E6</f>
        <v>557886.29999999993</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265904.86</v>
      </c>
      <c r="I18" s="275">
        <f>'PR-RAS'!E152</f>
        <v>437687.1</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384888.60999999987</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72176.639999999898</v>
      </c>
      <c r="I20" s="275">
        <f>'PR-RAS'!E650</f>
        <v>0</v>
      </c>
      <c r="J20" s="5"/>
      <c r="K20" s="5"/>
      <c r="L20" s="5"/>
      <c r="M20" s="5"/>
      <c r="N20" s="5"/>
      <c r="O20" s="5"/>
      <c r="P20" s="5"/>
      <c r="Q20" s="5"/>
      <c r="R20" s="5"/>
      <c r="S20" s="5"/>
      <c r="T20" s="5"/>
      <c r="U20" s="5"/>
      <c r="V20" s="5"/>
      <c r="W20" s="5"/>
    </row>
    <row r="21" spans="1:23" ht="29.25" customHeight="1" x14ac:dyDescent="0.25">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39" t="s">
        <v>8</v>
      </c>
      <c r="C37" s="340"/>
      <c r="D37" s="340"/>
      <c r="E37" s="340"/>
      <c r="F37" s="341"/>
      <c r="G37" s="201" t="s">
        <v>9</v>
      </c>
      <c r="H37" s="265" t="s">
        <v>1999</v>
      </c>
      <c r="I37" s="266" t="s">
        <v>1951</v>
      </c>
      <c r="J37" s="5"/>
      <c r="K37" s="5"/>
      <c r="L37" s="5"/>
      <c r="M37" s="5"/>
      <c r="N37" s="5"/>
      <c r="O37" s="5"/>
      <c r="P37" s="5"/>
      <c r="Q37" s="5"/>
      <c r="R37" s="5"/>
      <c r="S37" s="5"/>
      <c r="T37" s="5"/>
      <c r="U37" s="5"/>
      <c r="V37" s="5"/>
      <c r="W37" s="5"/>
    </row>
    <row r="38" spans="1:23" ht="12.75" customHeight="1" x14ac:dyDescent="0.25">
      <c r="A38" s="359" t="s">
        <v>1993</v>
      </c>
      <c r="B38" s="342" t="str">
        <f>OBVEZE!B5</f>
        <v>Stanje obveza 1. siječnja (=stanju obveza iz Izvještaja o obvezama na 31. prosinca prethodne godine)</v>
      </c>
      <c r="C38" s="343"/>
      <c r="D38" s="343"/>
      <c r="E38" s="343"/>
      <c r="F38" s="344"/>
      <c r="G38" s="126" t="str">
        <f>OBVEZE!C5</f>
        <v>V001</v>
      </c>
      <c r="H38" s="275">
        <f>OBVEZE!D5</f>
        <v>1307995.73</v>
      </c>
      <c r="I38" s="275" t="s">
        <v>2004</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2004</v>
      </c>
      <c r="I39" s="275">
        <f>OBVEZE!D44</f>
        <v>1296296.6299999999</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2004</v>
      </c>
      <c r="I40" s="275">
        <f>OBVEZE!D45</f>
        <v>134100.51999999999</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1162196.1100000001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38" zoomScaleNormal="100" workbookViewId="0">
      <selection activeCell="A1014" sqref="A101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740446.97000000009</v>
      </c>
      <c r="E6" s="60">
        <f>E7+E43+E49+E82+E106+E125+E134+E140</f>
        <v>557886.29999999993</v>
      </c>
      <c r="F6" s="45">
        <f t="shared" ref="F6:F132" si="0">IF(D6&lt;&gt;0,IF(E6/D6&gt;=100,"&gt;&gt;100",E6/D6*100),"-")</f>
        <v>75.344531425390244</v>
      </c>
    </row>
    <row r="7" spans="1:24" ht="12.75" customHeight="1" x14ac:dyDescent="0.25">
      <c r="A7" s="63">
        <v>61</v>
      </c>
      <c r="B7" s="220" t="s">
        <v>17</v>
      </c>
      <c r="C7" s="247" t="s">
        <v>18</v>
      </c>
      <c r="D7" s="60">
        <f>D8+D17+D23+D29+D36+D39</f>
        <v>209034.91</v>
      </c>
      <c r="E7" s="60">
        <f>E8+E17+E23+E29+E36+E39</f>
        <v>248727.91999999998</v>
      </c>
      <c r="F7" s="45">
        <f t="shared" si="0"/>
        <v>118.98869906466818</v>
      </c>
    </row>
    <row r="8" spans="1:24" ht="12.75" customHeight="1" x14ac:dyDescent="0.25">
      <c r="A8" s="63">
        <v>611</v>
      </c>
      <c r="B8" s="220" t="s">
        <v>19</v>
      </c>
      <c r="C8" s="247" t="s">
        <v>20</v>
      </c>
      <c r="D8" s="60">
        <f>SUM(D9:D14)-D15-D16</f>
        <v>199532.21</v>
      </c>
      <c r="E8" s="60">
        <f>SUM(E9:E14)-E15-E16</f>
        <v>239097.05999999997</v>
      </c>
      <c r="F8" s="45">
        <f t="shared" si="0"/>
        <v>119.82880358013375</v>
      </c>
    </row>
    <row r="9" spans="1:24" ht="12.75" customHeight="1" x14ac:dyDescent="0.25">
      <c r="A9" s="63">
        <v>6111</v>
      </c>
      <c r="B9" s="65" t="s">
        <v>21</v>
      </c>
      <c r="C9" s="247" t="s">
        <v>22</v>
      </c>
      <c r="D9" s="194">
        <v>158162.76</v>
      </c>
      <c r="E9" s="194">
        <v>198281.36</v>
      </c>
      <c r="F9" s="45">
        <f t="shared" si="0"/>
        <v>125.36538942542479</v>
      </c>
    </row>
    <row r="10" spans="1:24" ht="12.75" customHeight="1" x14ac:dyDescent="0.25">
      <c r="A10" s="63">
        <v>6112</v>
      </c>
      <c r="B10" s="65" t="s">
        <v>23</v>
      </c>
      <c r="C10" s="247" t="s">
        <v>24</v>
      </c>
      <c r="D10" s="194">
        <v>14847.77</v>
      </c>
      <c r="E10" s="194">
        <v>14422.4</v>
      </c>
      <c r="F10" s="45">
        <f t="shared" si="0"/>
        <v>97.135125342054735</v>
      </c>
    </row>
    <row r="11" spans="1:24" ht="12.75" customHeight="1" x14ac:dyDescent="0.25">
      <c r="A11" s="63">
        <v>6113</v>
      </c>
      <c r="B11" s="65" t="s">
        <v>25</v>
      </c>
      <c r="C11" s="247" t="s">
        <v>26</v>
      </c>
      <c r="D11" s="194">
        <v>8113.88</v>
      </c>
      <c r="E11" s="194">
        <v>4745.8100000000004</v>
      </c>
      <c r="F11" s="45">
        <f t="shared" si="0"/>
        <v>58.490019571401106</v>
      </c>
    </row>
    <row r="12" spans="1:24" ht="12.75" customHeight="1" x14ac:dyDescent="0.25">
      <c r="A12" s="63">
        <v>6114</v>
      </c>
      <c r="B12" s="65" t="s">
        <v>27</v>
      </c>
      <c r="C12" s="247" t="s">
        <v>28</v>
      </c>
      <c r="D12" s="194">
        <v>1107.0899999999999</v>
      </c>
      <c r="E12" s="194">
        <v>951.02</v>
      </c>
      <c r="F12" s="45">
        <f t="shared" si="0"/>
        <v>85.902681805453938</v>
      </c>
    </row>
    <row r="13" spans="1:24" ht="12.75" customHeight="1" x14ac:dyDescent="0.25">
      <c r="A13" s="63">
        <v>6115</v>
      </c>
      <c r="B13" s="65" t="s">
        <v>29</v>
      </c>
      <c r="C13" s="247" t="s">
        <v>30</v>
      </c>
      <c r="D13" s="194">
        <v>17300.71</v>
      </c>
      <c r="E13" s="194">
        <v>20696.47</v>
      </c>
      <c r="F13" s="45">
        <f t="shared" si="0"/>
        <v>119.62786498357583</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8951.130000000001</v>
      </c>
      <c r="E23" s="60">
        <f t="shared" si="2"/>
        <v>8664.66</v>
      </c>
      <c r="F23" s="45">
        <f t="shared" si="0"/>
        <v>96.799621947173137</v>
      </c>
    </row>
    <row r="24" spans="1:6" ht="12.75" customHeight="1" x14ac:dyDescent="0.25">
      <c r="A24" s="63">
        <v>6131</v>
      </c>
      <c r="B24" s="65" t="s">
        <v>51</v>
      </c>
      <c r="C24" s="247" t="s">
        <v>52</v>
      </c>
      <c r="D24" s="194">
        <v>48.09</v>
      </c>
      <c r="E24" s="194">
        <v>222.33</v>
      </c>
      <c r="F24" s="45">
        <f t="shared" si="0"/>
        <v>462.32064878353088</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8903.0400000000009</v>
      </c>
      <c r="E27" s="194">
        <v>8442.33</v>
      </c>
      <c r="F27" s="45">
        <f t="shared" si="0"/>
        <v>94.825250700884183</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551.57000000000005</v>
      </c>
      <c r="E29" s="60">
        <f>SUM(E30:E35)</f>
        <v>966.2</v>
      </c>
      <c r="F29" s="45">
        <f t="shared" si="0"/>
        <v>175.17268886995302</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551.57000000000005</v>
      </c>
      <c r="E31" s="194">
        <v>966.2</v>
      </c>
      <c r="F31" s="45">
        <f t="shared" si="0"/>
        <v>175.17268886995302</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467850.41000000003</v>
      </c>
      <c r="E49" s="60">
        <f>E50+E53+E58+E61+E64+E68+E71+E74+E77</f>
        <v>252947.47999999998</v>
      </c>
      <c r="F49" s="45">
        <f t="shared" si="0"/>
        <v>54.065888282538857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287850.41000000003</v>
      </c>
      <c r="E58" s="60">
        <f t="shared" si="9"/>
        <v>160175.31</v>
      </c>
      <c r="F58" s="45">
        <f t="shared" si="0"/>
        <v>55.645329808632191</v>
      </c>
    </row>
    <row r="59" spans="1:6" ht="12" x14ac:dyDescent="0.25">
      <c r="A59" s="63">
        <v>6331</v>
      </c>
      <c r="B59" s="65" t="s">
        <v>121</v>
      </c>
      <c r="C59" s="247" t="s">
        <v>122</v>
      </c>
      <c r="D59" s="194">
        <v>156501.75</v>
      </c>
      <c r="E59" s="194">
        <v>160175.31</v>
      </c>
      <c r="F59" s="45">
        <f t="shared" si="0"/>
        <v>102.34729643598234</v>
      </c>
    </row>
    <row r="60" spans="1:6" ht="12" x14ac:dyDescent="0.25">
      <c r="A60" s="63">
        <v>6332</v>
      </c>
      <c r="B60" s="65" t="s">
        <v>123</v>
      </c>
      <c r="C60" s="247" t="s">
        <v>124</v>
      </c>
      <c r="D60" s="194">
        <v>131348.66</v>
      </c>
      <c r="E60" s="194">
        <v>0</v>
      </c>
      <c r="F60" s="45">
        <f t="shared" si="0"/>
        <v>0</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180000</v>
      </c>
      <c r="E74" s="60">
        <f t="shared" si="13"/>
        <v>92772.17</v>
      </c>
      <c r="F74" s="45">
        <f t="shared" si="0"/>
        <v>51.540094444444442</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180000</v>
      </c>
      <c r="E76" s="194">
        <v>92772.17</v>
      </c>
      <c r="F76" s="45">
        <f t="shared" si="0"/>
        <v>51.540094444444442</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55359.899999999994</v>
      </c>
      <c r="E82" s="60">
        <f t="shared" si="15"/>
        <v>45857.25</v>
      </c>
      <c r="F82" s="45">
        <f t="shared" si="0"/>
        <v>82.834777519468076</v>
      </c>
    </row>
    <row r="83" spans="1:6" ht="12.75" customHeight="1" x14ac:dyDescent="0.25">
      <c r="A83" s="63">
        <v>641</v>
      </c>
      <c r="B83" s="64" t="s">
        <v>169</v>
      </c>
      <c r="C83" s="247" t="s">
        <v>170</v>
      </c>
      <c r="D83" s="60">
        <f t="shared" ref="D83:E83" si="16">SUM(D84:D90)</f>
        <v>8.3800000000000008</v>
      </c>
      <c r="E83" s="60">
        <f t="shared" si="16"/>
        <v>1.08</v>
      </c>
      <c r="F83" s="45">
        <f t="shared" si="0"/>
        <v>12.887828162291168</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8.3800000000000008</v>
      </c>
      <c r="E85" s="194">
        <v>1.08</v>
      </c>
      <c r="F85" s="45">
        <f t="shared" si="0"/>
        <v>12.887828162291168</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55351.519999999997</v>
      </c>
      <c r="E91" s="60">
        <f t="shared" si="17"/>
        <v>45856.17</v>
      </c>
      <c r="F91" s="45">
        <f t="shared" si="0"/>
        <v>82.845367209428034</v>
      </c>
    </row>
    <row r="92" spans="1:6" ht="12.75" customHeight="1" x14ac:dyDescent="0.25">
      <c r="A92" s="63">
        <v>6421</v>
      </c>
      <c r="B92" s="64" t="s">
        <v>187</v>
      </c>
      <c r="C92" s="247" t="s">
        <v>188</v>
      </c>
      <c r="D92" s="194">
        <v>51129.06</v>
      </c>
      <c r="E92" s="194">
        <v>41516.839999999997</v>
      </c>
      <c r="F92" s="45">
        <f t="shared" si="0"/>
        <v>81.200084648534514</v>
      </c>
    </row>
    <row r="93" spans="1:6" ht="12.75" customHeight="1" x14ac:dyDescent="0.25">
      <c r="A93" s="63">
        <v>6422</v>
      </c>
      <c r="B93" s="64" t="s">
        <v>189</v>
      </c>
      <c r="C93" s="247" t="s">
        <v>190</v>
      </c>
      <c r="D93" s="194">
        <v>4222.1000000000004</v>
      </c>
      <c r="E93" s="194">
        <v>3799.18</v>
      </c>
      <c r="F93" s="45">
        <f t="shared" si="0"/>
        <v>89.983183723739359</v>
      </c>
    </row>
    <row r="94" spans="1:6" ht="12.75" customHeight="1" x14ac:dyDescent="0.25">
      <c r="A94" s="63">
        <v>6423</v>
      </c>
      <c r="B94" s="64" t="s">
        <v>191</v>
      </c>
      <c r="C94" s="247" t="s">
        <v>192</v>
      </c>
      <c r="D94" s="194">
        <v>0.36</v>
      </c>
      <c r="E94" s="194">
        <v>540.15</v>
      </c>
      <c r="F94" s="45" t="str">
        <f t="shared" si="0"/>
        <v>&gt;&gt;100</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6871.56</v>
      </c>
      <c r="E106" s="60">
        <f>E107+E112+E120+E124</f>
        <v>9335.4</v>
      </c>
      <c r="F106" s="45">
        <f t="shared" si="0"/>
        <v>135.85561357246388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5096.05</v>
      </c>
      <c r="E112" s="60">
        <f t="shared" si="20"/>
        <v>7801.46</v>
      </c>
      <c r="F112" s="45">
        <f t="shared" si="0"/>
        <v>153.08837236683311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1450.84</v>
      </c>
      <c r="E114" s="194">
        <v>130.91999999999999</v>
      </c>
      <c r="F114" s="45">
        <f t="shared" si="0"/>
        <v>9.0237379724849056</v>
      </c>
    </row>
    <row r="115" spans="1:6" ht="12.75" customHeight="1" x14ac:dyDescent="0.25">
      <c r="A115" s="63">
        <v>6524</v>
      </c>
      <c r="B115" s="64" t="s">
        <v>233</v>
      </c>
      <c r="C115" s="247" t="s">
        <v>234</v>
      </c>
      <c r="D115" s="194">
        <v>486.5</v>
      </c>
      <c r="E115" s="194">
        <v>104.48</v>
      </c>
      <c r="F115" s="45">
        <f t="shared" si="0"/>
        <v>21.475847893114082</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3158.71</v>
      </c>
      <c r="E117" s="194">
        <v>7566.06</v>
      </c>
      <c r="F117" s="45">
        <f t="shared" si="0"/>
        <v>239.53006132250189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1775.51</v>
      </c>
      <c r="E120" s="60">
        <f t="shared" si="21"/>
        <v>1533.94</v>
      </c>
      <c r="F120" s="45">
        <f t="shared" si="0"/>
        <v>86.394331769463435</v>
      </c>
    </row>
    <row r="121" spans="1:6" ht="12.75" customHeight="1" x14ac:dyDescent="0.25">
      <c r="A121" s="63">
        <v>6531</v>
      </c>
      <c r="B121" s="64" t="s">
        <v>245</v>
      </c>
      <c r="C121" s="247" t="s">
        <v>246</v>
      </c>
      <c r="D121" s="194">
        <v>36.99</v>
      </c>
      <c r="E121" s="194">
        <v>1073.4000000000001</v>
      </c>
      <c r="F121" s="45">
        <f t="shared" si="0"/>
        <v>2901.8653690186538</v>
      </c>
    </row>
    <row r="122" spans="1:6" ht="12.75" customHeight="1" x14ac:dyDescent="0.25">
      <c r="A122" s="63">
        <v>6532</v>
      </c>
      <c r="B122" s="64" t="s">
        <v>247</v>
      </c>
      <c r="C122" s="247" t="s">
        <v>248</v>
      </c>
      <c r="D122" s="194">
        <v>1738.52</v>
      </c>
      <c r="E122" s="194">
        <v>460.54</v>
      </c>
      <c r="F122" s="45">
        <f t="shared" si="0"/>
        <v>26.490348112187377</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1197.47</v>
      </c>
      <c r="E125" s="60">
        <f t="shared" si="22"/>
        <v>838.31</v>
      </c>
      <c r="F125" s="45">
        <f t="shared" si="0"/>
        <v>70.006764261317599</v>
      </c>
    </row>
    <row r="126" spans="1:6" ht="12.75" customHeight="1" x14ac:dyDescent="0.25">
      <c r="A126" s="63">
        <v>661</v>
      </c>
      <c r="B126" s="65" t="s">
        <v>255</v>
      </c>
      <c r="C126" s="247" t="s">
        <v>256</v>
      </c>
      <c r="D126" s="60">
        <f t="shared" ref="D126:E126" si="23">SUM(D127:D128)</f>
        <v>1197.47</v>
      </c>
      <c r="E126" s="60">
        <f t="shared" si="23"/>
        <v>838.31</v>
      </c>
      <c r="F126" s="45">
        <f t="shared" si="0"/>
        <v>70.006764261317599</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1197.47</v>
      </c>
      <c r="E128" s="194">
        <v>838.31</v>
      </c>
      <c r="F128" s="45">
        <f t="shared" si="0"/>
        <v>70.006764261317599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132.72</v>
      </c>
      <c r="E140" s="60">
        <f t="shared" si="28"/>
        <v>179.94</v>
      </c>
      <c r="F140" s="45">
        <f t="shared" si="26"/>
        <v>135.57866184448463</v>
      </c>
    </row>
    <row r="141" spans="1:6" ht="12.75" customHeight="1" x14ac:dyDescent="0.25">
      <c r="A141" s="63">
        <v>681</v>
      </c>
      <c r="B141" s="65" t="s">
        <v>285</v>
      </c>
      <c r="C141" s="247" t="s">
        <v>286</v>
      </c>
      <c r="D141" s="60">
        <f t="shared" ref="D141:E141" si="29">SUM(D142:D150)</f>
        <v>132.72</v>
      </c>
      <c r="E141" s="60">
        <f t="shared" si="29"/>
        <v>179.94</v>
      </c>
      <c r="F141" s="45">
        <f t="shared" si="26"/>
        <v>135.57866184448463</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132.72</v>
      </c>
      <c r="E150" s="194">
        <v>179.94</v>
      </c>
      <c r="F150" s="45">
        <f t="shared" si="26"/>
        <v>135.57866184448463</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265904.86</v>
      </c>
      <c r="E152" s="60">
        <f>E153+E164+E202+E221+E230+E262+E273</f>
        <v>437687.1</v>
      </c>
      <c r="F152" s="45">
        <f t="shared" si="26"/>
        <v>164.60289593804339</v>
      </c>
    </row>
    <row r="153" spans="1:6" ht="12.75" customHeight="1" x14ac:dyDescent="0.25">
      <c r="A153" s="63">
        <v>31</v>
      </c>
      <c r="B153" s="64" t="s">
        <v>308</v>
      </c>
      <c r="C153" s="247" t="s">
        <v>309</v>
      </c>
      <c r="D153" s="60">
        <f t="shared" ref="D153:E153" si="30">D154+D159+D160</f>
        <v>43189.59</v>
      </c>
      <c r="E153" s="60">
        <f t="shared" si="30"/>
        <v>35512.869999999995</v>
      </c>
      <c r="F153" s="45">
        <f t="shared" si="26"/>
        <v>82.225531661680506</v>
      </c>
    </row>
    <row r="154" spans="1:6" ht="12.75" customHeight="1" x14ac:dyDescent="0.25">
      <c r="A154" s="63">
        <v>311</v>
      </c>
      <c r="B154" s="64" t="s">
        <v>310</v>
      </c>
      <c r="C154" s="247" t="s">
        <v>311</v>
      </c>
      <c r="D154" s="60">
        <f t="shared" ref="D154:E154" si="31">SUM(D155:D158)</f>
        <v>37803.519999999997</v>
      </c>
      <c r="E154" s="60">
        <f t="shared" si="31"/>
        <v>30876.05</v>
      </c>
      <c r="F154" s="45">
        <f t="shared" si="26"/>
        <v>81.675066237218132</v>
      </c>
    </row>
    <row r="155" spans="1:6" ht="12.75" customHeight="1" x14ac:dyDescent="0.25">
      <c r="A155" s="63">
        <v>3111</v>
      </c>
      <c r="B155" s="64" t="s">
        <v>312</v>
      </c>
      <c r="C155" s="247" t="s">
        <v>313</v>
      </c>
      <c r="D155" s="194">
        <v>37803.519999999997</v>
      </c>
      <c r="E155" s="194">
        <v>30876.05</v>
      </c>
      <c r="F155" s="45">
        <f t="shared" si="26"/>
        <v>81.675066237218132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650</v>
      </c>
      <c r="E159" s="194">
        <v>150</v>
      </c>
      <c r="F159" s="45">
        <f t="shared" si="26"/>
        <v>23.076923076923077</v>
      </c>
    </row>
    <row r="160" spans="1:6" ht="12.75" customHeight="1" x14ac:dyDescent="0.25">
      <c r="A160" s="63">
        <v>313</v>
      </c>
      <c r="B160" s="65" t="s">
        <v>322</v>
      </c>
      <c r="C160" s="247" t="s">
        <v>323</v>
      </c>
      <c r="D160" s="60">
        <f t="shared" ref="D160:E160" si="32">SUM(D161:D163)</f>
        <v>4736.07</v>
      </c>
      <c r="E160" s="60">
        <f t="shared" si="32"/>
        <v>4486.82</v>
      </c>
      <c r="F160" s="45">
        <f t="shared" si="26"/>
        <v>94.737197718783719</v>
      </c>
    </row>
    <row r="161" spans="1:6" ht="12.75" customHeight="1" x14ac:dyDescent="0.25">
      <c r="A161" s="63">
        <v>3131</v>
      </c>
      <c r="B161" s="65" t="s">
        <v>324</v>
      </c>
      <c r="C161" s="247" t="s">
        <v>325</v>
      </c>
      <c r="D161" s="194">
        <v>0</v>
      </c>
      <c r="E161" s="194">
        <v>672.87</v>
      </c>
      <c r="F161" s="45" t="str">
        <f t="shared" si="26"/>
        <v>-</v>
      </c>
    </row>
    <row r="162" spans="1:6" ht="12.75" customHeight="1" x14ac:dyDescent="0.25">
      <c r="A162" s="63">
        <v>3132</v>
      </c>
      <c r="B162" s="65" t="s">
        <v>326</v>
      </c>
      <c r="C162" s="247" t="s">
        <v>327</v>
      </c>
      <c r="D162" s="194">
        <v>4736.07</v>
      </c>
      <c r="E162" s="194">
        <v>3813.95</v>
      </c>
      <c r="F162" s="45">
        <f t="shared" si="26"/>
        <v>80.529848587541991</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66707.839999999997</v>
      </c>
      <c r="E164" s="60">
        <f>E165+E170+E178+E188+E189+E194</f>
        <v>142830.04</v>
      </c>
      <c r="F164" s="45">
        <f t="shared" si="26"/>
        <v>214.11282391994706</v>
      </c>
    </row>
    <row r="165" spans="1:6" ht="12.75" customHeight="1" x14ac:dyDescent="0.25">
      <c r="A165" s="63">
        <v>321</v>
      </c>
      <c r="B165" s="64" t="s">
        <v>332</v>
      </c>
      <c r="C165" s="247" t="s">
        <v>333</v>
      </c>
      <c r="D165" s="60">
        <f t="shared" ref="D165:E165" si="33">SUM(D166:D169)</f>
        <v>2215.98</v>
      </c>
      <c r="E165" s="60">
        <f t="shared" si="33"/>
        <v>2418.6999999999998</v>
      </c>
      <c r="F165" s="45">
        <f t="shared" si="26"/>
        <v>109.14809700448561</v>
      </c>
    </row>
    <row r="166" spans="1:6" ht="12.75" customHeight="1" x14ac:dyDescent="0.25">
      <c r="A166" s="63">
        <v>3211</v>
      </c>
      <c r="B166" s="64" t="s">
        <v>334</v>
      </c>
      <c r="C166" s="247" t="s">
        <v>335</v>
      </c>
      <c r="D166" s="194">
        <v>213</v>
      </c>
      <c r="E166" s="194">
        <v>107</v>
      </c>
      <c r="F166" s="45">
        <f t="shared" si="26"/>
        <v>50.23474178403756</v>
      </c>
    </row>
    <row r="167" spans="1:6" ht="12.75" customHeight="1" x14ac:dyDescent="0.25">
      <c r="A167" s="63">
        <v>3212</v>
      </c>
      <c r="B167" s="64" t="s">
        <v>336</v>
      </c>
      <c r="C167" s="247" t="s">
        <v>337</v>
      </c>
      <c r="D167" s="194">
        <v>1091.48</v>
      </c>
      <c r="E167" s="194">
        <v>871.2</v>
      </c>
      <c r="F167" s="45">
        <f t="shared" si="26"/>
        <v>79.818228460439045</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911.5</v>
      </c>
      <c r="E169" s="194">
        <v>1440.5</v>
      </c>
      <c r="F169" s="45">
        <f t="shared" si="26"/>
        <v>158.036204059243</v>
      </c>
    </row>
    <row r="170" spans="1:6" ht="12.75" customHeight="1" x14ac:dyDescent="0.25">
      <c r="A170" s="63">
        <v>322</v>
      </c>
      <c r="B170" s="64" t="s">
        <v>342</v>
      </c>
      <c r="C170" s="247" t="s">
        <v>343</v>
      </c>
      <c r="D170" s="60">
        <f t="shared" ref="D170:E170" si="34">SUM(D171:D177)</f>
        <v>9976.1099999999988</v>
      </c>
      <c r="E170" s="60">
        <f t="shared" si="34"/>
        <v>13511.03</v>
      </c>
      <c r="F170" s="45">
        <f t="shared" si="26"/>
        <v>135.43385147116464</v>
      </c>
    </row>
    <row r="171" spans="1:6" ht="12.75" customHeight="1" x14ac:dyDescent="0.25">
      <c r="A171" s="63">
        <v>3221</v>
      </c>
      <c r="B171" s="64" t="s">
        <v>344</v>
      </c>
      <c r="C171" s="247" t="s">
        <v>345</v>
      </c>
      <c r="D171" s="194">
        <v>1104.92</v>
      </c>
      <c r="E171" s="194">
        <v>2133.6</v>
      </c>
      <c r="F171" s="45">
        <f t="shared" si="26"/>
        <v>193.09995293776922</v>
      </c>
    </row>
    <row r="172" spans="1:6" ht="12.75" customHeight="1" x14ac:dyDescent="0.25">
      <c r="A172" s="63">
        <v>3222</v>
      </c>
      <c r="B172" s="64" t="s">
        <v>346</v>
      </c>
      <c r="C172" s="247" t="s">
        <v>347</v>
      </c>
      <c r="D172" s="194">
        <v>432</v>
      </c>
      <c r="E172" s="194">
        <v>0</v>
      </c>
      <c r="F172" s="45">
        <f t="shared" si="26"/>
        <v>0</v>
      </c>
    </row>
    <row r="173" spans="1:6" ht="12.75" customHeight="1" x14ac:dyDescent="0.25">
      <c r="A173" s="63">
        <v>3223</v>
      </c>
      <c r="B173" s="65" t="s">
        <v>348</v>
      </c>
      <c r="C173" s="247" t="s">
        <v>349</v>
      </c>
      <c r="D173" s="194">
        <v>7603.13</v>
      </c>
      <c r="E173" s="194">
        <v>9220.74</v>
      </c>
      <c r="F173" s="45">
        <f t="shared" si="26"/>
        <v>121.2755799256359</v>
      </c>
    </row>
    <row r="174" spans="1:6" ht="12.75" customHeight="1" x14ac:dyDescent="0.25">
      <c r="A174" s="63">
        <v>3224</v>
      </c>
      <c r="B174" s="65" t="s">
        <v>350</v>
      </c>
      <c r="C174" s="247" t="s">
        <v>351</v>
      </c>
      <c r="D174" s="194">
        <v>14.3</v>
      </c>
      <c r="E174" s="194">
        <v>1733.5</v>
      </c>
      <c r="F174" s="45" t="str">
        <f t="shared" si="26"/>
        <v>&gt;&gt;100</v>
      </c>
    </row>
    <row r="175" spans="1:6" ht="12.75" customHeight="1" x14ac:dyDescent="0.25">
      <c r="A175" s="63">
        <v>3225</v>
      </c>
      <c r="B175" s="65" t="s">
        <v>352</v>
      </c>
      <c r="C175" s="247" t="s">
        <v>353</v>
      </c>
      <c r="D175" s="194">
        <v>725.83</v>
      </c>
      <c r="E175" s="194">
        <v>423.19</v>
      </c>
      <c r="F175" s="45">
        <f t="shared" si="26"/>
        <v>58.304286127605629</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95.93</v>
      </c>
      <c r="E177" s="194">
        <v>0</v>
      </c>
      <c r="F177" s="45">
        <f t="shared" si="26"/>
        <v>0</v>
      </c>
    </row>
    <row r="178" spans="1:6" ht="12.75" customHeight="1" x14ac:dyDescent="0.25">
      <c r="A178" s="63">
        <v>323</v>
      </c>
      <c r="B178" s="65" t="s">
        <v>358</v>
      </c>
      <c r="C178" s="247" t="s">
        <v>359</v>
      </c>
      <c r="D178" s="60">
        <f t="shared" ref="D178:E178" si="35">SUM(D179:D187)</f>
        <v>48398.82</v>
      </c>
      <c r="E178" s="60">
        <f t="shared" si="35"/>
        <v>79470.62000000001</v>
      </c>
      <c r="F178" s="45">
        <f t="shared" si="26"/>
        <v>164.19949907869659</v>
      </c>
    </row>
    <row r="179" spans="1:6" ht="12.75" customHeight="1" x14ac:dyDescent="0.25">
      <c r="A179" s="63">
        <v>3231</v>
      </c>
      <c r="B179" s="65" t="s">
        <v>360</v>
      </c>
      <c r="C179" s="247" t="s">
        <v>361</v>
      </c>
      <c r="D179" s="194">
        <v>1739.42</v>
      </c>
      <c r="E179" s="194">
        <v>2173.23</v>
      </c>
      <c r="F179" s="45">
        <f t="shared" si="26"/>
        <v>124.93992250290327</v>
      </c>
    </row>
    <row r="180" spans="1:6" ht="12.75" customHeight="1" x14ac:dyDescent="0.25">
      <c r="A180" s="63">
        <v>3232</v>
      </c>
      <c r="B180" s="65" t="s">
        <v>362</v>
      </c>
      <c r="C180" s="247" t="s">
        <v>363</v>
      </c>
      <c r="D180" s="194">
        <v>16255.13</v>
      </c>
      <c r="E180" s="194">
        <v>19233.830000000002</v>
      </c>
      <c r="F180" s="45">
        <f t="shared" si="26"/>
        <v>118.32467657902461</v>
      </c>
    </row>
    <row r="181" spans="1:6" ht="12.75" customHeight="1" x14ac:dyDescent="0.25">
      <c r="A181" s="63">
        <v>3233</v>
      </c>
      <c r="B181" s="65" t="s">
        <v>364</v>
      </c>
      <c r="C181" s="247" t="s">
        <v>365</v>
      </c>
      <c r="D181" s="194">
        <v>1125</v>
      </c>
      <c r="E181" s="194">
        <v>2218.75</v>
      </c>
      <c r="F181" s="45">
        <f t="shared" si="26"/>
        <v>197.22222222222223</v>
      </c>
    </row>
    <row r="182" spans="1:6" ht="12.75" customHeight="1" x14ac:dyDescent="0.25">
      <c r="A182" s="63">
        <v>3234</v>
      </c>
      <c r="B182" s="65" t="s">
        <v>366</v>
      </c>
      <c r="C182" s="247" t="s">
        <v>367</v>
      </c>
      <c r="D182" s="194">
        <v>3899.29</v>
      </c>
      <c r="E182" s="194">
        <v>5792.73</v>
      </c>
      <c r="F182" s="45">
        <f t="shared" si="26"/>
        <v>148.55858374216842</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2792.35</v>
      </c>
      <c r="E184" s="194">
        <v>4016.13</v>
      </c>
      <c r="F184" s="45">
        <f t="shared" si="26"/>
        <v>143.82616792307556</v>
      </c>
    </row>
    <row r="185" spans="1:6" ht="12.75" customHeight="1" x14ac:dyDescent="0.25">
      <c r="A185" s="63">
        <v>3237</v>
      </c>
      <c r="B185" s="64" t="s">
        <v>372</v>
      </c>
      <c r="C185" s="247" t="s">
        <v>373</v>
      </c>
      <c r="D185" s="194">
        <v>12030.51</v>
      </c>
      <c r="E185" s="194">
        <v>39326.33</v>
      </c>
      <c r="F185" s="45">
        <f t="shared" si="26"/>
        <v>326.8883031558928</v>
      </c>
    </row>
    <row r="186" spans="1:6" ht="12.75" customHeight="1" x14ac:dyDescent="0.25">
      <c r="A186" s="63">
        <v>3238</v>
      </c>
      <c r="B186" s="64" t="s">
        <v>374</v>
      </c>
      <c r="C186" s="247" t="s">
        <v>375</v>
      </c>
      <c r="D186" s="194">
        <v>2002.91</v>
      </c>
      <c r="E186" s="194">
        <v>2674.35</v>
      </c>
      <c r="F186" s="45">
        <f t="shared" si="26"/>
        <v>133.52322370950267</v>
      </c>
    </row>
    <row r="187" spans="1:6" ht="12.75" customHeight="1" x14ac:dyDescent="0.25">
      <c r="A187" s="63">
        <v>3239</v>
      </c>
      <c r="B187" s="64" t="s">
        <v>376</v>
      </c>
      <c r="C187" s="247" t="s">
        <v>377</v>
      </c>
      <c r="D187" s="194">
        <v>8554.2099999999991</v>
      </c>
      <c r="E187" s="194">
        <v>4035.27</v>
      </c>
      <c r="F187" s="45">
        <f t="shared" si="26"/>
        <v>47.172912519098787</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6116.93</v>
      </c>
      <c r="E194" s="60">
        <f t="shared" si="36"/>
        <v>47429.69</v>
      </c>
      <c r="F194" s="45">
        <f t="shared" si="26"/>
        <v>775.38389355444644</v>
      </c>
    </row>
    <row r="195" spans="1:6" ht="12.75" customHeight="1" x14ac:dyDescent="0.25">
      <c r="A195" s="63">
        <v>3291</v>
      </c>
      <c r="B195" s="183" t="s">
        <v>392</v>
      </c>
      <c r="C195" s="247" t="s">
        <v>393</v>
      </c>
      <c r="D195" s="194">
        <v>198.17</v>
      </c>
      <c r="E195" s="194">
        <v>2898.21</v>
      </c>
      <c r="F195" s="45">
        <f t="shared" si="26"/>
        <v>1462.486753797245</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173.88</v>
      </c>
      <c r="E197" s="194">
        <v>280.10000000000002</v>
      </c>
      <c r="F197" s="45">
        <f t="shared" si="26"/>
        <v>161.08810674028067</v>
      </c>
    </row>
    <row r="198" spans="1:6" ht="12.75" customHeight="1" x14ac:dyDescent="0.25">
      <c r="A198" s="63">
        <v>3294</v>
      </c>
      <c r="B198" s="64" t="s">
        <v>398</v>
      </c>
      <c r="C198" s="247" t="s">
        <v>399</v>
      </c>
      <c r="D198" s="194">
        <v>2700</v>
      </c>
      <c r="E198" s="194">
        <v>2020</v>
      </c>
      <c r="F198" s="45">
        <f t="shared" si="26"/>
        <v>74.81481481481481</v>
      </c>
    </row>
    <row r="199" spans="1:6" ht="12.75" customHeight="1" x14ac:dyDescent="0.25">
      <c r="A199" s="63">
        <v>3295</v>
      </c>
      <c r="B199" s="64" t="s">
        <v>400</v>
      </c>
      <c r="C199" s="247" t="s">
        <v>401</v>
      </c>
      <c r="D199" s="194">
        <v>211.57</v>
      </c>
      <c r="E199" s="194">
        <v>210.41</v>
      </c>
      <c r="F199" s="45">
        <f t="shared" si="26"/>
        <v>99.451718107482151</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2833.31</v>
      </c>
      <c r="E201" s="194">
        <v>42020.97</v>
      </c>
      <c r="F201" s="45">
        <f t="shared" si="26"/>
        <v>1483.105272631657</v>
      </c>
    </row>
    <row r="202" spans="1:6" ht="12.75" customHeight="1" x14ac:dyDescent="0.25">
      <c r="A202" s="63">
        <v>34</v>
      </c>
      <c r="B202" s="183" t="s">
        <v>406</v>
      </c>
      <c r="C202" s="247" t="s">
        <v>407</v>
      </c>
      <c r="D202" s="60">
        <f t="shared" ref="D202:E202" si="37">D203+D208+D216</f>
        <v>513.76</v>
      </c>
      <c r="E202" s="60">
        <f t="shared" si="37"/>
        <v>22781.079999999998</v>
      </c>
      <c r="F202" s="45">
        <f t="shared" si="26"/>
        <v>4434.1871691061979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541.66999999999996</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v>541.66999999999996</v>
      </c>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513.76</v>
      </c>
      <c r="E216" s="60">
        <f t="shared" si="40"/>
        <v>22239.41</v>
      </c>
      <c r="F216" s="45">
        <f t="shared" si="26"/>
        <v>4328.7546714419186</v>
      </c>
    </row>
    <row r="217" spans="1:6" ht="12.75" customHeight="1" x14ac:dyDescent="0.25">
      <c r="A217" s="63">
        <v>3431</v>
      </c>
      <c r="B217" s="182" t="s">
        <v>436</v>
      </c>
      <c r="C217" s="247" t="s">
        <v>437</v>
      </c>
      <c r="D217" s="194">
        <v>409.85</v>
      </c>
      <c r="E217" s="194">
        <v>7186.8</v>
      </c>
      <c r="F217" s="45">
        <f t="shared" si="26"/>
        <v>1753.5195803342685</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v>13002.4</v>
      </c>
      <c r="F219" s="45" t="str">
        <f t="shared" si="26"/>
        <v>-</v>
      </c>
    </row>
    <row r="220" spans="1:6" ht="12.75" customHeight="1" x14ac:dyDescent="0.25">
      <c r="A220" s="63">
        <v>3434</v>
      </c>
      <c r="B220" s="65" t="s">
        <v>442</v>
      </c>
      <c r="C220" s="247" t="s">
        <v>443</v>
      </c>
      <c r="D220" s="194">
        <v>103.91</v>
      </c>
      <c r="E220" s="194">
        <v>2050.21</v>
      </c>
      <c r="F220" s="45">
        <f t="shared" si="26"/>
        <v>1973.0632277932827</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556</v>
      </c>
      <c r="E230" s="60">
        <f>E231+E234+E237+E242+E246+E250+E254+E257</f>
        <v>544.54999999999995</v>
      </c>
      <c r="F230" s="45">
        <f t="shared" ref="F230:F245" si="44">IF(D230&lt;&gt;0,IF(E230/D230&gt;=100,"&gt;&gt;100",E230/D230*100),"-")</f>
        <v>97.94064748201437</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99.05</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99.05</v>
      </c>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556</v>
      </c>
      <c r="E246" s="60">
        <f t="shared" si="48"/>
        <v>445.5</v>
      </c>
      <c r="F246" s="45">
        <f t="shared" ref="F246:F249" si="49">IF(D246&lt;&gt;0,IF(E246/D246&gt;=100,"&gt;&gt;100",E246/D246*100),"-")</f>
        <v>80.125899280575538</v>
      </c>
    </row>
    <row r="247" spans="1:6" ht="12.75" customHeight="1" x14ac:dyDescent="0.25">
      <c r="A247" s="63" t="s">
        <v>493</v>
      </c>
      <c r="B247" s="64" t="s">
        <v>494</v>
      </c>
      <c r="C247" s="247" t="s">
        <v>493</v>
      </c>
      <c r="D247" s="194">
        <v>556</v>
      </c>
      <c r="E247" s="194">
        <v>445.5</v>
      </c>
      <c r="F247" s="45">
        <f t="shared" si="49"/>
        <v>80.125899280575538</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73040.039999999994</v>
      </c>
      <c r="E262" s="60">
        <f t="shared" si="55"/>
        <v>74832.639999999999</v>
      </c>
      <c r="F262" s="45">
        <f t="shared" ref="F262:F268" si="56">IF(D262&lt;&gt;0,IF(E262/D262&gt;=100,"&gt;&gt;100",E262/D262*100),"-")</f>
        <v>102.45427028791332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73040.039999999994</v>
      </c>
      <c r="E269" s="60">
        <f t="shared" si="58"/>
        <v>74832.639999999999</v>
      </c>
      <c r="F269" s="45">
        <f t="shared" ref="F269:F272" si="59">IF(D269&lt;&gt;0,IF(E269/D269&gt;=100,"&gt;&gt;100",E269/D269*100),"-")</f>
        <v>102.45427028791332</v>
      </c>
    </row>
    <row r="270" spans="1:6" ht="12.75" customHeight="1" x14ac:dyDescent="0.25">
      <c r="A270" s="63">
        <v>3721</v>
      </c>
      <c r="B270" s="65" t="s">
        <v>533</v>
      </c>
      <c r="C270" s="247" t="s">
        <v>534</v>
      </c>
      <c r="D270" s="194">
        <v>71043.56</v>
      </c>
      <c r="E270" s="194">
        <v>73232.639999999999</v>
      </c>
      <c r="F270" s="45">
        <f t="shared" si="59"/>
        <v>103.08132081218903</v>
      </c>
    </row>
    <row r="271" spans="1:6" ht="12.75" customHeight="1" x14ac:dyDescent="0.25">
      <c r="A271" s="63">
        <v>3722</v>
      </c>
      <c r="B271" s="65" t="s">
        <v>535</v>
      </c>
      <c r="C271" s="247" t="s">
        <v>536</v>
      </c>
      <c r="D271" s="194">
        <v>1996.48</v>
      </c>
      <c r="E271" s="194">
        <v>1600</v>
      </c>
      <c r="F271" s="45">
        <f t="shared" si="59"/>
        <v>80.141048244911033</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81897.63</v>
      </c>
      <c r="E273" s="60">
        <f t="shared" si="60"/>
        <v>161185.91999999998</v>
      </c>
      <c r="F273" s="45">
        <f t="shared" ref="F273:F277" si="61">IF(D273&lt;&gt;0,IF(E273/D273&gt;=100,"&gt;&gt;100",E273/D273*100),"-")</f>
        <v>196.81390047550823</v>
      </c>
    </row>
    <row r="274" spans="1:6" ht="12.75" customHeight="1" x14ac:dyDescent="0.25">
      <c r="A274" s="63">
        <v>381</v>
      </c>
      <c r="B274" s="64" t="s">
        <v>541</v>
      </c>
      <c r="C274" s="247" t="s">
        <v>542</v>
      </c>
      <c r="D274" s="60">
        <f t="shared" ref="D274:E274" si="62">SUM(D275:D277)</f>
        <v>60200</v>
      </c>
      <c r="E274" s="60">
        <f t="shared" si="62"/>
        <v>0</v>
      </c>
      <c r="F274" s="45">
        <f t="shared" si="61"/>
        <v>0</v>
      </c>
    </row>
    <row r="275" spans="1:6" ht="12.75" customHeight="1" x14ac:dyDescent="0.25">
      <c r="A275" s="63">
        <v>3811</v>
      </c>
      <c r="B275" s="64" t="s">
        <v>543</v>
      </c>
      <c r="C275" s="247" t="s">
        <v>544</v>
      </c>
      <c r="D275" s="194">
        <v>60200</v>
      </c>
      <c r="E275" s="194">
        <v>0</v>
      </c>
      <c r="F275" s="45">
        <f t="shared" si="61"/>
        <v>0</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19850</v>
      </c>
      <c r="E278" s="60">
        <f t="shared" si="63"/>
        <v>27085.4</v>
      </c>
      <c r="F278" s="45">
        <f t="shared" ref="F278:F282" si="64">IF(D278&lt;&gt;0,IF(E278/D278&gt;=100,"&gt;&gt;100",E278/D278*100),"-")</f>
        <v>136.45037783375315</v>
      </c>
    </row>
    <row r="279" spans="1:6" ht="12.75" customHeight="1" x14ac:dyDescent="0.25">
      <c r="A279" s="63">
        <v>3821</v>
      </c>
      <c r="B279" s="64" t="s">
        <v>551</v>
      </c>
      <c r="C279" s="247" t="s">
        <v>552</v>
      </c>
      <c r="D279" s="194">
        <v>19850</v>
      </c>
      <c r="E279" s="194">
        <v>27085.4</v>
      </c>
      <c r="F279" s="45">
        <f t="shared" si="64"/>
        <v>136.45037783375315</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1847.63</v>
      </c>
      <c r="E289" s="60">
        <f t="shared" si="67"/>
        <v>134100.51999999999</v>
      </c>
      <c r="F289" s="45">
        <f t="shared" si="66"/>
        <v>7257.9748109740576</v>
      </c>
    </row>
    <row r="290" spans="1:6" ht="22.8" x14ac:dyDescent="0.25">
      <c r="A290" s="63">
        <v>3861</v>
      </c>
      <c r="B290" s="64" t="s">
        <v>572</v>
      </c>
      <c r="C290" s="247" t="s">
        <v>573</v>
      </c>
      <c r="D290" s="194">
        <v>1847.63</v>
      </c>
      <c r="E290" s="194">
        <v>134100.51999999999</v>
      </c>
      <c r="F290" s="45">
        <f t="shared" si="66"/>
        <v>7257.9748109740576</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265904.86</v>
      </c>
      <c r="E299" s="60">
        <f>E152-E297+E298</f>
        <v>437687.1</v>
      </c>
      <c r="F299" s="45">
        <f t="shared" si="68"/>
        <v>164.60289593804339</v>
      </c>
    </row>
    <row r="300" spans="1:6" ht="12.75" customHeight="1" x14ac:dyDescent="0.25">
      <c r="A300" s="63" t="s">
        <v>582</v>
      </c>
      <c r="B300" s="64" t="s">
        <v>593</v>
      </c>
      <c r="C300" s="247" t="s">
        <v>594</v>
      </c>
      <c r="D300" s="60">
        <f>IF(D6&gt;=D299,D6-D299,0)</f>
        <v>474542.1100000001</v>
      </c>
      <c r="E300" s="60">
        <f>IF(E6&gt;=E299,E6-E299,0)</f>
        <v>120199.19999999995</v>
      </c>
      <c r="F300" s="45">
        <f t="shared" si="68"/>
        <v>25.329511853015518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24978.880000000001</v>
      </c>
      <c r="E304" s="194">
        <v>35546.54</v>
      </c>
      <c r="F304" s="45">
        <f t="shared" si="68"/>
        <v>142.30638043018743</v>
      </c>
    </row>
    <row r="305" spans="1:6" ht="12" x14ac:dyDescent="0.25">
      <c r="A305" s="63">
        <v>9661</v>
      </c>
      <c r="B305" s="220" t="s">
        <v>603</v>
      </c>
      <c r="C305" s="247" t="s">
        <v>604</v>
      </c>
      <c r="D305" s="194">
        <v>506.36</v>
      </c>
      <c r="E305" s="194">
        <v>651.45000000000005</v>
      </c>
      <c r="F305" s="45">
        <f t="shared" si="68"/>
        <v>128.65352713484478</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0</v>
      </c>
      <c r="E308" s="60">
        <f t="shared" si="71"/>
        <v>10525.49</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10525.49</v>
      </c>
      <c r="F309" s="45" t="str">
        <f t="shared" si="72"/>
        <v>-</v>
      </c>
    </row>
    <row r="310" spans="1:6" ht="12" x14ac:dyDescent="0.25">
      <c r="A310" s="63">
        <v>711</v>
      </c>
      <c r="B310" s="64" t="s">
        <v>612</v>
      </c>
      <c r="C310" s="247" t="s">
        <v>613</v>
      </c>
      <c r="D310" s="60">
        <f t="shared" ref="D310:E310" si="74">SUM(D311:D313)</f>
        <v>0</v>
      </c>
      <c r="E310" s="60">
        <f t="shared" si="74"/>
        <v>10525.49</v>
      </c>
      <c r="F310" s="45" t="str">
        <f t="shared" si="72"/>
        <v>-</v>
      </c>
    </row>
    <row r="311" spans="1:6" ht="12.75" customHeight="1" x14ac:dyDescent="0.25">
      <c r="A311" s="63">
        <v>7111</v>
      </c>
      <c r="B311" s="64" t="s">
        <v>614</v>
      </c>
      <c r="C311" s="247" t="s">
        <v>615</v>
      </c>
      <c r="D311" s="194">
        <v>0</v>
      </c>
      <c r="E311" s="194">
        <v>10525.49</v>
      </c>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546718.75</v>
      </c>
      <c r="E360" s="60">
        <f t="shared" si="86"/>
        <v>112157.19</v>
      </c>
      <c r="F360" s="45">
        <f t="shared" si="72"/>
        <v>20.514604629894258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546718.75</v>
      </c>
      <c r="E373" s="60">
        <f t="shared" si="90"/>
        <v>112157.19</v>
      </c>
      <c r="F373" s="45">
        <f t="shared" si="72"/>
        <v>20.514604629894258</v>
      </c>
    </row>
    <row r="374" spans="1:6" ht="12.75" customHeight="1" x14ac:dyDescent="0.25">
      <c r="A374" s="63">
        <v>421</v>
      </c>
      <c r="B374" s="64" t="s">
        <v>732</v>
      </c>
      <c r="C374" s="247" t="s">
        <v>733</v>
      </c>
      <c r="D374" s="60">
        <f t="shared" ref="D374:E374" si="91">SUM(D375:D378)</f>
        <v>523431.75000000006</v>
      </c>
      <c r="E374" s="60">
        <f t="shared" si="91"/>
        <v>95748.69</v>
      </c>
      <c r="F374" s="45">
        <f t="shared" si="72"/>
        <v>18.292487989121788</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201014.1</v>
      </c>
      <c r="E376" s="194">
        <v>53436.34</v>
      </c>
      <c r="F376" s="45">
        <f t="shared" si="72"/>
        <v>26.583378976897638</v>
      </c>
    </row>
    <row r="377" spans="1:6" ht="12.75" customHeight="1" x14ac:dyDescent="0.25">
      <c r="A377" s="63">
        <v>4213</v>
      </c>
      <c r="B377" s="64" t="s">
        <v>642</v>
      </c>
      <c r="C377" s="247" t="s">
        <v>736</v>
      </c>
      <c r="D377" s="194">
        <v>317470.33</v>
      </c>
      <c r="E377" s="194">
        <v>38112.35</v>
      </c>
      <c r="F377" s="45">
        <f t="shared" si="72"/>
        <v>12.005011617936075</v>
      </c>
    </row>
    <row r="378" spans="1:6" ht="12.75" customHeight="1" x14ac:dyDescent="0.25">
      <c r="A378" s="63">
        <v>4214</v>
      </c>
      <c r="B378" s="64" t="s">
        <v>644</v>
      </c>
      <c r="C378" s="247" t="s">
        <v>737</v>
      </c>
      <c r="D378" s="194">
        <v>4947.32</v>
      </c>
      <c r="E378" s="194">
        <v>4200</v>
      </c>
      <c r="F378" s="45">
        <f t="shared" si="72"/>
        <v>84.894447903107135</v>
      </c>
    </row>
    <row r="379" spans="1:6" ht="12.75" customHeight="1" x14ac:dyDescent="0.25">
      <c r="A379" s="63">
        <v>422</v>
      </c>
      <c r="B379" s="64" t="s">
        <v>738</v>
      </c>
      <c r="C379" s="247" t="s">
        <v>739</v>
      </c>
      <c r="D379" s="60">
        <f t="shared" ref="D379:E379" si="92">SUM(D380:D387)</f>
        <v>18162</v>
      </c>
      <c r="E379" s="60">
        <f t="shared" si="92"/>
        <v>2033.5</v>
      </c>
      <c r="F379" s="45">
        <f t="shared" si="72"/>
        <v>11.196454135007158</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18162</v>
      </c>
      <c r="E386" s="194">
        <v>2033.5</v>
      </c>
      <c r="F386" s="45">
        <f t="shared" si="72"/>
        <v>11.196454135007158</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5125</v>
      </c>
      <c r="E401" s="60">
        <f t="shared" si="96"/>
        <v>14375</v>
      </c>
      <c r="F401" s="45">
        <f t="shared" si="72"/>
        <v>280.48780487804879</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5125</v>
      </c>
      <c r="E405" s="194">
        <v>14375</v>
      </c>
      <c r="F405" s="45">
        <f t="shared" si="72"/>
        <v>280.48780487804879</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546718.75</v>
      </c>
      <c r="E418" s="60">
        <f t="shared" si="102"/>
        <v>101631.7</v>
      </c>
      <c r="F418" s="45">
        <f t="shared" si="72"/>
        <v>18.589393541011717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740446.97000000009</v>
      </c>
      <c r="E422" s="60">
        <f>E6+E308</f>
        <v>568411.78999999992</v>
      </c>
      <c r="F422" s="45">
        <f t="shared" si="72"/>
        <v>76.766036330731396</v>
      </c>
    </row>
    <row r="423" spans="1:6" ht="12.75" customHeight="1" x14ac:dyDescent="0.25">
      <c r="A423" s="63" t="s">
        <v>582</v>
      </c>
      <c r="B423" s="64" t="s">
        <v>805</v>
      </c>
      <c r="C423" s="247" t="s">
        <v>806</v>
      </c>
      <c r="D423" s="60">
        <f t="shared" ref="D423:E423" si="103">D299+D360</f>
        <v>812623.61</v>
      </c>
      <c r="E423" s="60">
        <f t="shared" si="103"/>
        <v>549844.29</v>
      </c>
      <c r="F423" s="45">
        <f t="shared" si="72"/>
        <v>67.662849470986956</v>
      </c>
    </row>
    <row r="424" spans="1:6" ht="12.75" customHeight="1" x14ac:dyDescent="0.25">
      <c r="A424" s="63" t="s">
        <v>582</v>
      </c>
      <c r="B424" s="64" t="s">
        <v>807</v>
      </c>
      <c r="C424" s="247" t="s">
        <v>808</v>
      </c>
      <c r="D424" s="60">
        <f t="shared" ref="D424:E424" si="104">IF(D422&gt;=D423,D422-D423,0)</f>
        <v>0</v>
      </c>
      <c r="E424" s="60">
        <f t="shared" si="104"/>
        <v>18567.499999999884</v>
      </c>
      <c r="F424" s="45" t="str">
        <f t="shared" si="72"/>
        <v>-</v>
      </c>
    </row>
    <row r="425" spans="1:6" ht="12.75" customHeight="1" x14ac:dyDescent="0.25">
      <c r="A425" s="63" t="s">
        <v>582</v>
      </c>
      <c r="B425" s="64" t="s">
        <v>809</v>
      </c>
      <c r="C425" s="247" t="s">
        <v>810</v>
      </c>
      <c r="D425" s="60">
        <f t="shared" ref="D425:E425" si="105">IF(D423&gt;=D422,D423-D422,0)</f>
        <v>72176.639999999898</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24978.880000000001</v>
      </c>
      <c r="E428" s="81">
        <f t="shared" si="108"/>
        <v>35546.54</v>
      </c>
      <c r="F428" s="61">
        <f t="shared" si="72"/>
        <v>142.30638043018743</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400600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600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600</v>
      </c>
      <c r="F437" s="45" t="str">
        <f t="shared" si="109"/>
        <v>-</v>
      </c>
    </row>
    <row r="438" spans="1:6" ht="22.8" x14ac:dyDescent="0.25">
      <c r="A438" s="63">
        <v>8121</v>
      </c>
      <c r="B438" s="183" t="s">
        <v>836</v>
      </c>
      <c r="C438" s="247" t="s">
        <v>837</v>
      </c>
      <c r="D438" s="194">
        <v>0</v>
      </c>
      <c r="E438" s="194">
        <v>600</v>
      </c>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400000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400000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v>400000</v>
      </c>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34278.89</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34278.89</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34278.89</v>
      </c>
      <c r="F609" s="45" t="str">
        <f t="shared" si="109"/>
        <v>-</v>
      </c>
    </row>
    <row r="610" spans="1:6" ht="22.8" x14ac:dyDescent="0.25">
      <c r="A610" s="63">
        <v>5443</v>
      </c>
      <c r="B610" s="64" t="s">
        <v>1170</v>
      </c>
      <c r="C610" s="247" t="s">
        <v>1171</v>
      </c>
      <c r="D610" s="194">
        <v>0</v>
      </c>
      <c r="E610" s="194">
        <v>34278.89</v>
      </c>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366321.11</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740446.97000000009</v>
      </c>
      <c r="E643" s="60">
        <f>E422+E430</f>
        <v>969011.78999999992</v>
      </c>
      <c r="F643" s="45">
        <f t="shared" si="109"/>
        <v>130.868492851014</v>
      </c>
    </row>
    <row r="644" spans="1:6" ht="12.75" customHeight="1" x14ac:dyDescent="0.25">
      <c r="A644" s="63" t="s">
        <v>582</v>
      </c>
      <c r="B644" s="64" t="s">
        <v>1238</v>
      </c>
      <c r="C644" s="247" t="s">
        <v>1239</v>
      </c>
      <c r="D644" s="60">
        <f>D423+D535</f>
        <v>812623.61</v>
      </c>
      <c r="E644" s="60">
        <f>E423+E535</f>
        <v>584123.18000000005</v>
      </c>
      <c r="F644" s="45">
        <f t="shared" si="109"/>
        <v>71.881148026206148</v>
      </c>
    </row>
    <row r="645" spans="1:6" ht="12.75" customHeight="1" x14ac:dyDescent="0.25">
      <c r="A645" s="63" t="s">
        <v>582</v>
      </c>
      <c r="B645" s="64" t="s">
        <v>1240</v>
      </c>
      <c r="C645" s="247" t="s">
        <v>1241</v>
      </c>
      <c r="D645" s="60">
        <f t="shared" ref="D645:E645" si="163">IF(D643&gt;=D644,D643-D644,0)</f>
        <v>0</v>
      </c>
      <c r="E645" s="60">
        <f t="shared" si="163"/>
        <v>384888.60999999987</v>
      </c>
      <c r="F645" s="45" t="str">
        <f t="shared" si="109"/>
        <v>-</v>
      </c>
    </row>
    <row r="646" spans="1:6" ht="12.75" customHeight="1" x14ac:dyDescent="0.25">
      <c r="A646" s="63" t="s">
        <v>582</v>
      </c>
      <c r="B646" s="64" t="s">
        <v>1242</v>
      </c>
      <c r="C646" s="247" t="s">
        <v>1243</v>
      </c>
      <c r="D646" s="60">
        <f t="shared" ref="D646:E646" si="164">IF(D644&gt;=D643,D644-D643,0)</f>
        <v>72176.639999999898</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0</v>
      </c>
      <c r="E649" s="60">
        <f t="shared" si="165"/>
        <v>384888.60999999987</v>
      </c>
      <c r="F649" s="45" t="str">
        <f t="shared" si="109"/>
        <v>-</v>
      </c>
    </row>
    <row r="650" spans="1:6" ht="22.8" x14ac:dyDescent="0.25">
      <c r="A650" s="63" t="s">
        <v>582</v>
      </c>
      <c r="B650" s="64" t="s">
        <v>1250</v>
      </c>
      <c r="C650" s="247" t="s">
        <v>1251</v>
      </c>
      <c r="D650" s="60">
        <f t="shared" ref="D650:E650" si="166">IF(D646+D648-D645-D647&gt;=0,D646+D648-D645-D647,0)</f>
        <v>72176.639999999898</v>
      </c>
      <c r="E650" s="60">
        <f t="shared" si="166"/>
        <v>0</v>
      </c>
      <c r="F650" s="45">
        <f t="shared" si="109"/>
        <v>0</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229865.56</v>
      </c>
      <c r="E653" s="194">
        <v>21331.3</v>
      </c>
      <c r="F653" s="45">
        <f t="shared" ref="F653:F740" si="167">IF(D653&lt;&gt;0,IF(E653/D653&gt;=100,"&gt;&gt;100",E653/D653*100),"-")</f>
        <v>9.2799025656562026</v>
      </c>
    </row>
    <row r="654" spans="1:6" ht="12.75" customHeight="1" x14ac:dyDescent="0.25">
      <c r="A654" s="63" t="s">
        <v>1257</v>
      </c>
      <c r="B654" s="64" t="s">
        <v>1258</v>
      </c>
      <c r="C654" s="247" t="s">
        <v>1257</v>
      </c>
      <c r="D654" s="194">
        <v>740845.13</v>
      </c>
      <c r="E654" s="194">
        <v>974124.03</v>
      </c>
      <c r="F654" s="45">
        <f t="shared" si="167"/>
        <v>131.48821400769685</v>
      </c>
    </row>
    <row r="655" spans="1:6" ht="12.75" customHeight="1" x14ac:dyDescent="0.25">
      <c r="A655" s="63" t="s">
        <v>1259</v>
      </c>
      <c r="B655" s="64" t="s">
        <v>1260</v>
      </c>
      <c r="C655" s="247" t="s">
        <v>1259</v>
      </c>
      <c r="D655" s="194">
        <v>731237.91</v>
      </c>
      <c r="E655" s="194">
        <v>967551.4</v>
      </c>
      <c r="F655" s="45">
        <f t="shared" si="167"/>
        <v>132.31690900708361</v>
      </c>
    </row>
    <row r="656" spans="1:6" ht="22.8" x14ac:dyDescent="0.25">
      <c r="A656" s="63">
        <v>11</v>
      </c>
      <c r="B656" s="64" t="s">
        <v>1261</v>
      </c>
      <c r="C656" s="247" t="s">
        <v>1262</v>
      </c>
      <c r="D656" s="60">
        <f t="shared" ref="D656:E656" si="168">+D653+D654-D655</f>
        <v>239472.77999999991</v>
      </c>
      <c r="E656" s="60">
        <f t="shared" si="168"/>
        <v>27903.930000000051</v>
      </c>
      <c r="F656" s="45">
        <f t="shared" si="167"/>
        <v>11.652234546239477</v>
      </c>
    </row>
    <row r="657" spans="1:6" ht="22.8" x14ac:dyDescent="0.25">
      <c r="A657" s="63" t="s">
        <v>582</v>
      </c>
      <c r="B657" s="64" t="s">
        <v>1263</v>
      </c>
      <c r="C657" s="247" t="s">
        <v>1264</v>
      </c>
      <c r="D657" s="253">
        <v>5</v>
      </c>
      <c r="E657" s="253">
        <v>8</v>
      </c>
      <c r="F657" s="45">
        <f t="shared" si="167"/>
        <v>160</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5</v>
      </c>
      <c r="E659" s="253">
        <v>5</v>
      </c>
      <c r="F659" s="45">
        <f t="shared" si="167"/>
        <v>100</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48.09</v>
      </c>
      <c r="E662" s="192">
        <v>48.09</v>
      </c>
      <c r="F662" s="71">
        <f t="shared" si="167"/>
        <v>100</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8903.0400000000009</v>
      </c>
      <c r="E664" s="192">
        <v>8442.33</v>
      </c>
      <c r="F664" s="71">
        <f t="shared" si="167"/>
        <v>94.825250700884183</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156501.75</v>
      </c>
      <c r="E669" s="194">
        <v>160175.31</v>
      </c>
      <c r="F669" s="45">
        <f t="shared" si="167"/>
        <v>102.34729643598234</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131348.66</v>
      </c>
      <c r="E673" s="194">
        <v>0</v>
      </c>
      <c r="F673" s="45">
        <f t="shared" si="167"/>
        <v>0</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180000</v>
      </c>
      <c r="E706" s="192">
        <v>92772.17</v>
      </c>
      <c r="F706" s="71">
        <f t="shared" si="167"/>
        <v>51.540094444444442</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3296.45</v>
      </c>
      <c r="E711" s="192">
        <v>2698.25</v>
      </c>
      <c r="F711" s="71">
        <f t="shared" si="167"/>
        <v>81.853205721306253</v>
      </c>
    </row>
    <row r="712" spans="1:6" ht="12.75" customHeight="1" x14ac:dyDescent="0.25">
      <c r="A712" s="70" t="s">
        <v>1359</v>
      </c>
      <c r="B712" s="65" t="s">
        <v>1360</v>
      </c>
      <c r="C712" s="277" t="s">
        <v>1359</v>
      </c>
      <c r="D712" s="192">
        <v>0.36</v>
      </c>
      <c r="E712" s="192">
        <v>0.28000000000000003</v>
      </c>
      <c r="F712" s="71">
        <f t="shared" si="167"/>
        <v>77.777777777777786</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1091.48</v>
      </c>
      <c r="E734" s="192">
        <v>871.2</v>
      </c>
      <c r="F734" s="71">
        <f t="shared" si="167"/>
        <v>79.818228460439045</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v>154.02000000000001</v>
      </c>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2150.0300000000002</v>
      </c>
      <c r="E738" s="194">
        <v>597.23</v>
      </c>
      <c r="F738" s="45">
        <f t="shared" si="167"/>
        <v>27.777751938345048</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198.17</v>
      </c>
      <c r="E741" s="192">
        <v>2898.21</v>
      </c>
      <c r="F741" s="71">
        <f t="shared" ref="F741:F1006" si="169">IF(D741&lt;&gt;0,IF(E741/D741&gt;=100,"&gt;&gt;100",E741/D741*100),"-")</f>
        <v>1462.486753797245</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v>541.66999999999996</v>
      </c>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v>99.05</v>
      </c>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66154.960000000006</v>
      </c>
      <c r="E843" s="194">
        <v>69632.639999999999</v>
      </c>
      <c r="F843" s="45">
        <f t="shared" si="169"/>
        <v>105.25686962852066</v>
      </c>
    </row>
    <row r="844" spans="1:6" ht="12.75" customHeight="1" x14ac:dyDescent="0.25">
      <c r="A844" s="63" t="s">
        <v>1617</v>
      </c>
      <c r="B844" s="64" t="s">
        <v>1618</v>
      </c>
      <c r="C844" s="247" t="s">
        <v>1617</v>
      </c>
      <c r="D844" s="194">
        <v>1288.5999999999999</v>
      </c>
      <c r="E844" s="194">
        <v>0</v>
      </c>
      <c r="F844" s="45">
        <f t="shared" si="169"/>
        <v>0</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3600</v>
      </c>
      <c r="E846" s="194">
        <v>3600</v>
      </c>
      <c r="F846" s="45">
        <f t="shared" si="169"/>
        <v>100</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1246.48</v>
      </c>
      <c r="E852" s="194">
        <v>1300</v>
      </c>
      <c r="F852" s="45">
        <f t="shared" si="169"/>
        <v>104.2936910339516</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750</v>
      </c>
      <c r="E855" s="194">
        <v>300</v>
      </c>
      <c r="F855" s="45">
        <f t="shared" si="169"/>
        <v>40</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1847.63</v>
      </c>
      <c r="E857" s="194">
        <v>134100.51999999999</v>
      </c>
      <c r="F857" s="45">
        <f t="shared" si="169"/>
        <v>7257.9748109740576</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v>34278.89</v>
      </c>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1999</v>
      </c>
      <c r="E3" s="308" t="s">
        <v>2000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06" sqref="I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v>1307995.73</v>
      </c>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771580.65</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297492.25</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v>35362.870000000003</v>
      </c>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v>77426.8</v>
      </c>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v>7728.32</v>
      </c>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v>445.5</v>
      </c>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v>300</v>
      </c>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v>134100.51999999999</v>
      </c>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v>42128.24</v>
      </c>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v>74044.84</v>
      </c>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400000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v>400000</v>
      </c>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13.2" x14ac:dyDescent="0.25">
      <c r="A24" s="294" t="s">
        <v>2540</v>
      </c>
      <c r="B24" s="134" t="s">
        <v>2541</v>
      </c>
      <c r="C24" s="134" t="s">
        <v>2542</v>
      </c>
      <c r="D24" s="283">
        <v>43.56</v>
      </c>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783279.75</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189847.72999999998</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v>52270.83</v>
      </c>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v>85194.23</v>
      </c>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v>7477.87</v>
      </c>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v>617.5</v>
      </c>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v>300</v>
      </c>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v>43987.3</v>
      </c>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v>559109.56999999995</v>
      </c>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34278.89</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v>34278.89</v>
      </c>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v>43.56</v>
      </c>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1296296.6299999999</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134100.51999999999</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134100.51999999999</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134100.51999999999</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v>134100.51999999999</v>
      </c>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1162196.1100000001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v>13637.45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v>52436.34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v>1096122.32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2132</v>
      </c>
      <c r="B1" s="392"/>
      <c r="C1" s="392"/>
      <c r="D1" s="392"/>
      <c r="E1" s="51" t="s">
        <v>2133</v>
      </c>
      <c r="F1" s="51"/>
      <c r="G1" s="51"/>
      <c r="H1" s="51"/>
      <c r="I1" s="51"/>
      <c r="J1" s="51"/>
      <c r="K1" s="51"/>
      <c r="L1" s="51"/>
      <c r="M1" s="51"/>
      <c r="N1" s="51"/>
      <c r="O1" s="51"/>
      <c r="P1" s="51"/>
    </row>
    <row r="2" spans="1:17" ht="37.5" customHeight="1" x14ac:dyDescent="0.25">
      <c r="A2" s="394" t="s">
        <v>2134</v>
      </c>
      <c r="B2" s="392"/>
      <c r="C2" s="392"/>
      <c r="D2" s="39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28151</v>
      </c>
      <c r="P3" s="51"/>
    </row>
    <row r="4" spans="1:17" ht="19.5" customHeight="1" x14ac:dyDescent="0.25">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2166</v>
      </c>
      <c r="B23" s="396"/>
      <c r="C23" s="397"/>
      <c r="D23" s="95"/>
      <c r="E23" s="51">
        <f>SUM(E24:E297)</f>
        <v>0</v>
      </c>
      <c r="F23" s="51">
        <f>SUM(F24:F297)</f>
        <v>10</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Provjera</v>
      </c>
      <c r="C248" s="91" t="s">
        <v>2391</v>
      </c>
      <c r="D248" s="95"/>
      <c r="E248" s="51">
        <f t="shared" si="17"/>
        <v>0</v>
      </c>
      <c r="F248" s="51">
        <f t="shared" si="18"/>
        <v>1</v>
      </c>
      <c r="G248" s="51"/>
      <c r="H248" s="51"/>
      <c r="I248" s="51"/>
      <c r="J248" s="51"/>
      <c r="K248" s="51"/>
      <c r="L248" s="51">
        <f>IF(AND('PR-RAS'!D438&gt;0,SUM('PR-RAS'!D873:D873)=0),1,0)</f>
        <v>0</v>
      </c>
      <c r="M248" s="51">
        <f>IF(AND('PR-RAS'!E438&gt;0,SUM('PR-RAS'!E873:E873)=0),1,0)</f>
        <v>1</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Provjera</v>
      </c>
      <c r="C263" s="91" t="s">
        <v>2406</v>
      </c>
      <c r="D263" s="95"/>
      <c r="E263" s="51">
        <f t="shared" si="17"/>
        <v>0</v>
      </c>
      <c r="F263" s="51">
        <f t="shared" si="18"/>
        <v>1</v>
      </c>
      <c r="G263" s="51"/>
      <c r="H263" s="51"/>
      <c r="I263" s="51"/>
      <c r="J263" s="51"/>
      <c r="K263" s="51"/>
      <c r="L263" s="51">
        <f>IF(AND('PR-RAS'!D504&gt;0,'PR-RAS'!D915=0),1,0)</f>
        <v>0</v>
      </c>
      <c r="M263" s="51">
        <f>IF(AND('PR-RAS'!E504&gt;0,'PR-RAS'!E915=0),1,0)</f>
        <v>1</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Pročelnica</cp:lastModifiedBy>
  <cp:lastPrinted>2026-04-09T12:45:22Z</cp:lastPrinted>
  <dcterms:created xsi:type="dcterms:W3CDTF">2022-04-01T05:14:30Z</dcterms:created>
  <dcterms:modified xsi:type="dcterms:W3CDTF">2026-04-10T06:34:22Z</dcterms:modified>
</cp:coreProperties>
</file>